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 прокуратуру" sheetId="1" r:id="rId1"/>
  </sheets>
  <definedNames>
    <definedName name="_xlnm._FilterDatabase" localSheetId="0" hidden="1">'В прокуратуру'!$A$5:$R$72</definedName>
    <definedName name="Excel_BuiltIn__FilterDatabase" localSheetId="0">'В прокуратуру'!$A$5:$Q$43</definedName>
  </definedNames>
  <calcPr fullCalcOnLoad="1"/>
</workbook>
</file>

<file path=xl/sharedStrings.xml><?xml version="1.0" encoding="utf-8"?>
<sst xmlns="http://schemas.openxmlformats.org/spreadsheetml/2006/main" count="430" uniqueCount="284">
  <si>
    <t>Сведения о реализации государственных и муниципальных программ, национальных проектов на 1 января 2021 года</t>
  </si>
  <si>
    <t>Целевая статья</t>
  </si>
  <si>
    <t xml:space="preserve">Наименование </t>
  </si>
  <si>
    <t>План 2020, руб.</t>
  </si>
  <si>
    <t>Кассовые расходы на 01.01.2021, руб.</t>
  </si>
  <si>
    <t>Национальные проекты наименование</t>
  </si>
  <si>
    <t>Государственные программы</t>
  </si>
  <si>
    <t>Муниципальные программы</t>
  </si>
  <si>
    <t>Процент выполнения</t>
  </si>
  <si>
    <t>Причины неосвоения денежных средств</t>
  </si>
  <si>
    <t>Сведения о заключенных и неисполненных контрактах и договорах в рамках реализации программы (проекта)</t>
  </si>
  <si>
    <t>Сведения о неисполненных мероприятиях и контрактах в рамках реализации программы</t>
  </si>
  <si>
    <t>Причины неисполнения контрактов</t>
  </si>
  <si>
    <t xml:space="preserve"> Разработчик программы</t>
  </si>
  <si>
    <t>Наименование</t>
  </si>
  <si>
    <t>План 2020, руб.
Федеральные средства</t>
  </si>
  <si>
    <t>Кассовые расходы на 01.01.2021, руб.
Федеральные средства</t>
  </si>
  <si>
    <t>План 2020, руб.
Областные средства</t>
  </si>
  <si>
    <t>Кассовые расходы на 01.01.2021, руб.
Областные средства</t>
  </si>
  <si>
    <t>План 2020, руб.
Местные средства</t>
  </si>
  <si>
    <t>Кассовые расходы на 01.01.2021, руб.
Местные средства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</si>
  <si>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</si>
  <si>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</si>
  <si>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</si>
  <si>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</si>
  <si>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</si>
  <si>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</si>
  <si>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</si>
  <si>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</si>
  <si>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</si>
  <si>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</si>
  <si>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</si>
  <si>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</si>
  <si>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</si>
  <si>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</si>
  <si>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</si>
  <si>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</si>
  <si>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0100080480; 0100080010</t>
  </si>
  <si>
    <t>Муниципальная программа "Развитие муниципальной службы в администрации муниципального образования "Онежский муниципальный район" на 2019-2021 годы"</t>
  </si>
  <si>
    <t>образовательные услуги по курсу "Охрана труда", договор №59 от 28.09.20 ООО "Центр охраны труда "МК"; ИНН 1841071570,  КПП 184101001,
Общество с ограниченной ответственностью "Приволжский центр дополнительного профессионального образования" ИНН 1841071570,  КПП 184101001  Обр.услуга по пред.доп.обр.программы пов.квал."Против.коррупции" по дис.форме обучения с 12.10.20 по 30.10.20, мун.кон.№56/1916 от 21.09.20; ИНН 7736228783,  КПП 772501001,
Автономная некоммерческая организация дополнительного профессионального образования "СофтЛайн Эдюкейши"; Договор №ED000025174 от 10.11.2020 образовательные услуги; ИНН 7706218347,  КПП 770601001,
НОЧУ ОДПО "Актион-МЦФЭР"; Договор№395999952/ГФ5084-5295 от 11.11.2020; Договор№395999952/ГФ5084-8212 от 11.11.2020 оказание платных образовательных услуг</t>
  </si>
  <si>
    <t>нет</t>
  </si>
  <si>
    <t>не исполненных контрактов нет</t>
  </si>
  <si>
    <t>Отдел организационной, кадровой работы и делопроизводства</t>
  </si>
  <si>
    <t>0210080310</t>
  </si>
  <si>
    <t>Муниципальная программа "Развитие системы образования в Онежском районе на 2019-2021 годы"</t>
  </si>
  <si>
    <r>
      <rPr>
        <sz val="14"/>
        <rFont val="Times New Roman"/>
        <family val="1"/>
      </rPr>
      <t xml:space="preserve">договора </t>
    </r>
    <r>
      <rPr>
        <sz val="14"/>
        <color indexed="18"/>
        <rFont val="Times New Roman"/>
        <family val="1"/>
      </rPr>
      <t>№18004-04-19/СЕВ от 05.08.2019.
об осуществлении технологического присоединения к электрическим сетям</t>
    </r>
    <r>
      <rPr>
        <sz val="14"/>
        <rFont val="Times New Roman"/>
        <family val="1"/>
      </rPr>
      <t xml:space="preserve">  ОАО «РЖД» (договор расторгнут)</t>
    </r>
  </si>
  <si>
    <t>Управление образования</t>
  </si>
  <si>
    <t>021P252321</t>
  </si>
  <si>
    <t>Демография</t>
  </si>
  <si>
    <t>ГП АО «Развитие образования и науки Архангельской области (2013-2025)»</t>
  </si>
  <si>
    <r>
      <rPr>
        <sz val="10"/>
        <rFont val="Times New Roman"/>
        <family val="1"/>
      </rPr>
      <t xml:space="preserve">Заключен муниципальный контракт с РК-Инвест. </t>
    </r>
    <r>
      <rPr>
        <sz val="10"/>
        <color indexed="18"/>
        <rFont val="Times New Roman"/>
        <family val="1"/>
      </rPr>
      <t xml:space="preserve">Дата окончания выполнения работ:
1 этап работ – проектирование – 15.09.2020.
2 этап работ – строительство и ввод в эксплуатацию – не позднее 31.12.2021. Возможно досрочное выполнение работ».  </t>
    </r>
    <r>
      <rPr>
        <sz val="10"/>
        <color indexed="18"/>
        <rFont val="Arial"/>
        <family val="2"/>
      </rPr>
      <t>работы были приостановлены в связи с о сменой земельного участка. В октябре 2020 годы  получено положительное заключение.</t>
    </r>
  </si>
  <si>
    <r>
      <rPr>
        <sz val="12"/>
        <rFont val="Times New Roman"/>
        <family val="1"/>
      </rPr>
      <t xml:space="preserve">Муниципальный контракт № 21-2019 от 04.06.2019г </t>
    </r>
    <r>
      <rPr>
        <sz val="12"/>
        <rFont val="Times New Roman"/>
        <family val="1"/>
      </rPr>
      <t>Общество с ограниченной ответственность «РК-Инвест» на выполнение работ по проектированию, строительству и вводу в эксплуатацию объекта капитального строительства «Детский сад на 120 мест в поселке Малошуйка Онежского района Архангельской области»</t>
    </r>
  </si>
  <si>
    <t xml:space="preserve">работы были приостановлены в связи с о сменой земельного участка. В октябре 2020 годы  получено положительное заключение. </t>
  </si>
  <si>
    <t>В настоящий момент в министерство  направлено уведомление об увеличении финансирования на 30 %.</t>
  </si>
  <si>
    <t>0300080480</t>
  </si>
  <si>
    <t>Муниципальная программа "Формирование, содержание и рациональное использование имущества муниципального образования "Онежский муниципальный район" на 2019-2021 годы"</t>
  </si>
  <si>
    <t>Контракты находятся в стадии исполнения</t>
  </si>
  <si>
    <t>На исполнении находятся следующие контракты: Контракт от 05.10.2020  на приобретение 2-х автобусов на сумму 4240 тыс.руб, Контракт от 02.11.2020  на приобретение 2-х автобусов на сумму 4164 тыс.руб, контракт от 30.06.2020 на выполнение работ по кап.ремонту пассажирского судна «Заря-340» на 8600 тыс.руб. , контракты не теплоснабжение пустующего жилфонда с ООО «ПКТС»,АО«Онега-Энергия», ООО «Содействие-НЕРУД», ИП Попов М.А.,на электроснабжение ООО «ТГК», субсидия на приобретение автогрейдера в МО «Малошуйское» 5490 тыс.руб.</t>
  </si>
  <si>
    <t>Срок исполнения контрактов до 31.12.2020</t>
  </si>
  <si>
    <t>не подошел срок исполнения контрактов</t>
  </si>
  <si>
    <t>Комитет по управлению муниципальным имуществом, архитектуре и земельным отношениям</t>
  </si>
  <si>
    <t>0300071400</t>
  </si>
  <si>
    <t>03000S3080</t>
  </si>
  <si>
    <t>03000S6790</t>
  </si>
  <si>
    <t>03000S8170</t>
  </si>
  <si>
    <t>0300082940</t>
  </si>
  <si>
    <t>'0100081400</t>
  </si>
  <si>
    <t>Муниципальная программа "Культура Онежского района (2017-2022 годы)"</t>
  </si>
  <si>
    <t xml:space="preserve"> - </t>
  </si>
  <si>
    <t>Соглашение 48 от 05.08.2020, Доп.соглашение   №2 к соглашению 6 от 07.08.2020</t>
  </si>
  <si>
    <t>исполнены</t>
  </si>
  <si>
    <t>Отдел культуры, туризма и спорта</t>
  </si>
  <si>
    <t>05000L4970</t>
  </si>
  <si>
    <t xml:space="preserve">Муниципальная программа "Обеспечение жильем молодых семей на территории муниципального образования "Онежский муниципальный район" на 2017 - 2020 годы" </t>
  </si>
  <si>
    <t>ГП АО «Обеспечение качественным, доступным жильем и объектами инженерной инфраструктуры населения Архангельской области»</t>
  </si>
  <si>
    <t>Свидетельство о праве на получение социальной выплаты на приобретение объекта индивидуального жилищного строительства  свидетельства (4 семьи)</t>
  </si>
  <si>
    <t>исполнена</t>
  </si>
  <si>
    <t>Отдел по местному самоуправлению, работе с молодежью и общественными организациями</t>
  </si>
  <si>
    <t>08000S8410</t>
  </si>
  <si>
    <t>Муниципальная программа "Содействие развитию социально ориентированных некоммерческих организаций в Онежском муниципальном районе на 2017 -2020 годы"</t>
  </si>
  <si>
    <t>ГП АО Совершенствование государственного управления и местного самоуправления, развитие институтов гражданского общества в Архангельской области</t>
  </si>
  <si>
    <t>Соглашение (договора) о предоставлении из бюджета муниципального образования «Онежский муниципальный район» грантов в форме субсидий от 23.10.20 № 65, Соглашение (договора) о предоставлении из бюджета муниципального образования «Онежский муниципальный район» грантов в форме субсидий от 23.10.20 № 68, Соглашение (договора) о предоставлении из бюджета муниципального образования «Онежский муниципальный район» грантов в форме субсидий от 21.10.20 № 64</t>
  </si>
  <si>
    <t>0300082250</t>
  </si>
  <si>
    <t>Муниципальная программа "Поддержка сельхозтоваропроизводителей Онежского района на 2017-2020 годы"</t>
  </si>
  <si>
    <t xml:space="preserve">Субсидирование сельхозтоваропроизводителей осуществляется в зависимости от количества реализованного молока и на основании заявлений. Субсидии по ликвидации нападения волков на с\х животных представляются с учетом представленных заявлений. </t>
  </si>
  <si>
    <t>заключен контракт с  ФГБУ САС «Архангельская» от 15.06.2020 №118/1. (исполнен)</t>
  </si>
  <si>
    <t>Мероприятия по проведению Онежской сельскохозяйственной ярмарки - с отсутствием потребности в оплате мест  для сельхозтоваропроизводителей.</t>
  </si>
  <si>
    <t>Отдел сельского хозяйства и экологии</t>
  </si>
  <si>
    <t>1010078130
10100L5760</t>
  </si>
  <si>
    <t>Муниципальная программа "Комплексное развитие сельских территорий Онежского муниципального района на 2020-2025 годы"</t>
  </si>
  <si>
    <t>ГП РФ «Комплексное развитие сельских территорий»</t>
  </si>
  <si>
    <t>ГП АО «Комплексное развитие сельских территорий»</t>
  </si>
  <si>
    <t>-</t>
  </si>
  <si>
    <t xml:space="preserve">В настоящее время ведется оформление документов и открытие счетов в кредитных организациях получателями социальной выплаты. </t>
  </si>
  <si>
    <t>1100080500</t>
  </si>
  <si>
    <t>Муниципальная программа "Безопасное обращение с отходами производства и потребления в Онежском районе на 2016-2020 годы"</t>
  </si>
  <si>
    <t>По оставшимся средствам в рамках мероприятия  по ликвидации несанкционированных свалок планируется освоение до конца года.</t>
  </si>
  <si>
    <t>Договор от 23.04.2020 №394 с ООО «Центр гигиены и экологии» (исполнен); договор от 07.04.2020 №155-сзз/2020, договор от 25.05.2020  с ЧУ ДПО «ЭКЦ» (исполнены). Договор от 11.06.2020 с ИП Задворная С.А; договор от10.08.2020 с ИП Задворная С.А.( исполнены).</t>
  </si>
  <si>
    <t>Мероприятие участие в утилизации опасных отходов - проводятся работы организационного характера, не требующие финансовых затрат;</t>
  </si>
  <si>
    <t>Управления по инфраструктурному развитию и ЖКХ</t>
  </si>
  <si>
    <t>1200080480</t>
  </si>
  <si>
    <t>Муниципальная программа "Противодействие коррупции на территории Онежского муниципального района на 2017 - 2020 годы"</t>
  </si>
  <si>
    <t>Поставк товара,Договор №б/н от 05.11.2020 ИП Ардашова Елена Евгеньевна</t>
  </si>
  <si>
    <t>1300083500; 1300083600</t>
  </si>
  <si>
    <t>Муниципальная программа "Капитальный ремонт муниципального жилищного фонда муниципального образования "Онежский муниципальный район" на 2020-2022 годы"</t>
  </si>
  <si>
    <t>позднее поступление документов от АО «Почта России»</t>
  </si>
  <si>
    <t xml:space="preserve">Взносы за капит. Ремонт- НО «Фонд капитального ремонта многоквартирных домов Архангельской области (КУМИ); взносы на капит.ремонт многоквартирных домов (МКУ); 2) оплата за прием платежей дог.№ 5.3.3.1-015/19(АО)-68 от 01.10.2019,дог.№ 5.3.3.1-015/120-190 от 01.01.2020  с УФПС Архангельской области-филиал АО «Почта России»; 3)  оплата за доставку счетов-квитанций дог.№ 5.3.1.1-015/20-163 от 01.01.2020с УФПС Архангельской области-филиал АО «Почта России»;   4) оплата за выполнение подготовительных работ для изготовления тех.паспорта ,договор № 334 от 10.06.2020 с ИП Щулепова М.В.;               5) оплата за выполнение проектной документации»Обследование жилого дома №14 б по ул. Пролетарская в п. Кодино, ,договор № 1/607 от 12.05.2020 с ООО «Архжилкомпроект»;      6) оплата за выполнение работ по тех.инвентаризации объекта недвижимости , договор № 01/04-05/5 от 15.07.2020 с ГБУ АО «АрхОблКадастр»;          7) оплата за поставку товара, договор б/н от 03.09.2020 с ИП Иконниковой Л.Ф.;             8) оплата услуг по монтажу узла тепловой энергии здания жилого дома по ул. Луговая, д.2, с Порог , договор № 7/2020 от 29.06.2020 с ООО «ТехноЭнергоЦентр»;          9)оплата работ по подъемке угла в квартире № 1 дома № 2б по ул. Щорса в п. Мудьюга,договор б/н от 02.09.2020 с ИП Рогов В.С.;  </t>
  </si>
  <si>
    <t>1510081700; 1520081700</t>
  </si>
  <si>
    <t>Муниципальная программа "Профилактика правонарушений на территории муниципального образования "Онежский муниципальный район" на 2020-2022 годы"</t>
  </si>
  <si>
    <t>1) 15-премия Ускова; 2) передвижные металлических ограждений, мк 05-2020 Общество с ограниченной ответственностью Производственная Компания "Технология"; 3)договор на установку видеокамер ИП Лепилин;4)Поставка товара Договор №91 от 20.03.2020 ИП Ардашова Елена Евгеньевна 5)Полиграфическая продукция (комплект плакатов "Твой Выбор"),Договор №б/н от 02.11.2020 ОАО "Онежская типография"- на мероприятия по подпрограмме несовершеннолетних</t>
  </si>
  <si>
    <t>1610081160, 1620081750, 1630051180, 1630078030, 1630078240, 1630078680, 1630088100, 1630088300, 16300S8240, 1640078010, 1640088010</t>
  </si>
  <si>
    <t xml:space="preserve">Муниципальная программа  "Управление муниципальными финансами и муниципальным долгом муниципального образования  "Онежский муниципальный район" на 2017-2022 годы" </t>
  </si>
  <si>
    <t xml:space="preserve">Государственная программа Архангельской области
«Управление государственными финансами и государственным 
долгом Архангельской области»
</t>
  </si>
  <si>
    <t>перечисление дотаций, субсидий, субвенций в соответствии с кассовым планом</t>
  </si>
  <si>
    <t xml:space="preserve"> -</t>
  </si>
  <si>
    <t>Финансовое управление</t>
  </si>
  <si>
    <t>1710083100; 1710083120;
1720086790;
1730086800</t>
  </si>
  <si>
    <t>Муниципальная программа "Содержание и развитие дорожно-транспортной инфраструктуры Онежского района на 2017-2020 годы"</t>
  </si>
  <si>
    <t>Перечисление оплаты по ремонту т//х «Заря» произведена по факту выполненных работ</t>
  </si>
  <si>
    <t>Заключенных и неисполненных контрактов нет</t>
  </si>
  <si>
    <t>Неисполненных мероприятий нет</t>
  </si>
  <si>
    <t xml:space="preserve">Отдел энергетики, транспорта, связи и дорог Управления по инфраструктурному развитию и ЖКХ </t>
  </si>
  <si>
    <t>17100S812Д;
17300S6800;
17200S6790;
17100S875Д</t>
  </si>
  <si>
    <t>ГП АО «Развитие транспортной системы Архангельской области»</t>
  </si>
  <si>
    <t>18000S0330</t>
  </si>
  <si>
    <t>Муниципальная программа "Развитие жилищного строительства на территории муниципального образования "Онежский муниципальный район" на 2018-2020 годы"</t>
  </si>
  <si>
    <r>
      <rPr>
        <sz val="12"/>
        <rFont val="Times New Roman"/>
        <family val="1"/>
      </rPr>
      <t xml:space="preserve">№ 26-2020 от 01.06.2020 года, EAP44 №0124300016420000088, № 3290600787320000029, ИП Бочаров С.В. (Купля-продажа 3х комнатной квартиры);  № 27-2020 от 01.06.2020 года, EAP44 №0124300016420000087, № 3290600787320000032, ИП </t>
    </r>
    <r>
      <rPr>
        <sz val="12"/>
        <color indexed="8"/>
        <rFont val="Times New Roman"/>
        <family val="1"/>
      </rPr>
      <t xml:space="preserve"> Хамов А.А.</t>
    </r>
    <r>
      <rPr>
        <sz val="12"/>
        <rFont val="Times New Roman"/>
        <family val="1"/>
      </rPr>
      <t xml:space="preserve">. (Купля-продажа 3х комнатной квартиры);  </t>
    </r>
    <r>
      <rPr>
        <sz val="12"/>
        <color indexed="8"/>
        <rFont val="Times New Roman"/>
        <family val="1"/>
      </rPr>
      <t>№ 28-2020 от 01.06.2020 года, EAP44</t>
    </r>
    <r>
      <rPr>
        <sz val="12"/>
        <color indexed="12"/>
        <rFont val="Times New Roman"/>
        <family val="1"/>
      </rPr>
      <t> №0124300016420000086</t>
    </r>
    <r>
      <rPr>
        <sz val="12"/>
        <color indexed="8"/>
        <rFont val="Times New Roman"/>
        <family val="1"/>
      </rPr>
      <t xml:space="preserve">, </t>
    </r>
    <r>
      <rPr>
        <sz val="12"/>
        <color indexed="12"/>
        <rFont val="Times New Roman"/>
        <family val="1"/>
      </rPr>
      <t>№ 3290600787320000030</t>
    </r>
    <r>
      <rPr>
        <sz val="12"/>
        <color indexed="8"/>
        <rFont val="Times New Roman"/>
        <family val="1"/>
      </rPr>
      <t xml:space="preserve">  ИП Хамов А.А. (Купля-продажа 2х комнатной квартиры); № 29-2020 от 01.06.2020 года, EAP44 №0124300016420000083, № 3290600787320000031 ИП Емельянов С.В. (Купля-продажи 2х комнатной квартиры); № 31-2020 от 05.06.2020, EAP44 №0124300016420000085, № 3290600787320000034 ИП Хамов А.А. (Купля-продажа 2х комнатной квартиры);  № 32-2020 от 08.06.2020 года, EAP44 №0124300016420000084, № 3290600787320000035 ИП Хамов А.А. (Купля-продажа 2х комнатной квартиры); № 36-2020 от 14.07.2020 года, ЕАР44 № 0124300016420000115, № 3290600787320000039  ИП Хамов А.А. (Купля-продажа 2х комнатной квартиры); № 37-2020 от 14.07.2020 года, ЕАР44 № 0124300016420000116, № 3290600787320000040  ИП Емельянов С.В. (Купля-продажа 2х комнатной квартиры)</t>
    </r>
  </si>
  <si>
    <t>2000080420</t>
  </si>
  <si>
    <t>Муниципальная программа "Развитие молодежной политики в Онежском районе на 2017- 2020 годы"</t>
  </si>
  <si>
    <t>1076,62 - сувенирная продукция участникам конкурса «Онежаночка»</t>
  </si>
  <si>
    <t>исполнение до 31.12.2020 года</t>
  </si>
  <si>
    <t>20000S8530</t>
  </si>
  <si>
    <t>ГП АО «Патриотическое воспитание, развитие физической культуры, спорта, туризма и повышение эффективности реализации молодежной политики в Архангельской области»</t>
  </si>
  <si>
    <t>Соглашение о преджоставлении субсидии из областного бюджета буджету Онежского муниципального района от 30.04.2020 №02-23/148</t>
  </si>
  <si>
    <t>2100083200</t>
  </si>
  <si>
    <t>Муниципальная программа  "Модернизация объектов водоснабжения, водоотведения и очистки сточных вод на территории муниципального образования "Онежский муниципальный район" на 2020-2024 годы"</t>
  </si>
  <si>
    <t>1) оплата товара для ремонта сетей водоснабжения в п.Шомокша, договор б\н от 03.02.2020 с ИП Бабич; 2) оплата за товар , договор б\н от 28.02.2020 с ООО «АкваСтиль»; 3) оплата за услуги по проведению достоверности сметной стоимости объекта «Ремонт водопров. С уст. Водораз.колонки. В п. Шомокша,договор № 549-ОД/20 от 22.04.2020 с ГБУ АО «АРЦЦС»; 4) Оплата за приобретение товара(электротовары) ,договор б\н от 15.05.2020 с ИП Митькин Д.Н.;  5)Оплата товара,договор б\н от 02.06.2020 с ООО «Эврика»;  6)  оплата работ по текущ.ремонту водопровода в п. Покровское, МК 19-2020 от 08.05.2020, доп. Согл.б\н от 09.06.2020 с ООО «Автохозяйство»; 7) оплата работ по текущ.ремонту сетй водопровода и прокладки сист.водоотведения к ФАП в п. Покровское, дог. б\н от 10.08.2020 с ООО «Автохозяйство»; 8)МУНИЦИПАЛЬНЫЙ КОНТРАКТ №43-2020 от 04.08.2020
на проведение работ по разработке проектной и рабочей документации по объекту
«Строительство и подключение блочно-модульной водоочистной станции,
реконструкция водонасосных сооружений и строительство водопроводных сетей
с последующим объединением с существующими сетями пос. Кодино» Общество с ограниченной ответственностью «ЯрПроект»; 9)Товар, Договор б/н от 20.10.2020 ООО "Эврика"; 10)Товар (фекальный насос) Договор б/н от 13.11.2020 ИП Бабич Михаил Вячеславович</t>
  </si>
  <si>
    <t>21000S6640</t>
  </si>
  <si>
    <t>Экология</t>
  </si>
  <si>
    <t>ГП АО  «Развитие энергетики и жилищно-коммунального хозяйства Архангельской области»</t>
  </si>
  <si>
    <t>МУНИЦИПАЛЬНЫЙ КОНТРАКТ №43-2020 от 04.08.2020
на проведение работ по разработке проектной и рабочей документации по объекту
«Строительство и подключение блочно-модульной водоочистной станции,
реконструкция водонасосных сооружений и строительство водопроводных сетей
с последующим объединением с существующими сетями пос. Кодино» Общество с ограниченной ответственностью «ЯрПроект»</t>
  </si>
  <si>
    <t>первый этап исполнения контракта — декабрь 2020</t>
  </si>
  <si>
    <t>2200080480</t>
  </si>
  <si>
    <t>Муниципальная программа "Улучшение условий и охраны труда в муниципальном образовании "Онежский муниципальный район" на 2019-2021 годы"</t>
  </si>
  <si>
    <t>Поставка товара, Договор №б/н от 16.06.2020 Индивидуальный предприниматель Демидова Светлана Владимировна; приобретения призов по авансовому отчету № 95 от 22.07.2020г.(для конкурса детского рисунка "Охрана труда глазами детей"); Товар,Договор №б/н от 05.11.2020, ИП Ардашова Елена Евгеньевна</t>
  </si>
  <si>
    <t>2300082910</t>
  </si>
  <si>
    <t>Муниципальная программа "Поддержка предпринимательства и торговли на территории Онежского муниципального  района на 2018-2020 годы"</t>
  </si>
  <si>
    <t>Договор от 24.09.2020 б/н ИП Карпухин (Буклет «Информация об Онежском районе», картина «Карта Онежского района»)</t>
  </si>
  <si>
    <t>Отдел экономики</t>
  </si>
  <si>
    <t>2400080540: 2400078910</t>
  </si>
  <si>
    <t>Муниципальная программа "Социальная поддержка незащищенных слоев населения муниципального образования  "Онежский муниципальный район" на 2019-2022 годы"</t>
  </si>
  <si>
    <t>25000S8420</t>
  </si>
  <si>
    <t>Муниципальная программа "Развитие территориального общественного самоуправления в муниципальном образовании "Онежский муниципальный район" на 2019-2020 годы"</t>
  </si>
  <si>
    <t>ГП АО «Совершенствование государственного управления и местного самоуправления, развитие институтов гражданского общества в Архенгельской области»</t>
  </si>
  <si>
    <t>2600081540</t>
  </si>
  <si>
    <t>Муниципальная программа "Защита населения Онежского района от пожаров и чрезвычайных ситуаций на 2019-2022 годы"</t>
  </si>
  <si>
    <t xml:space="preserve">Соглашения от 17.07.2020 с МО «Чекуевское» - 150 тыс.руб; МО Малошуйское — 225 тыс. руб.; МО Кодинское — 75 тыс. руб.; Договор поставки от 20.08.2020 №52 с ФКУ ИК-16 УФСИН России по Архангельской области — 10 тыс.руб. </t>
  </si>
  <si>
    <t>Отдел по делам ГО, ЧС и МР</t>
  </si>
  <si>
    <t>26000S6630</t>
  </si>
  <si>
    <t>ГП АО «Защита населения и территорий Архангельской области от чрезвычайных ситуаций, обеспечение пожарной безопасности и безопасности на водных объектах»</t>
  </si>
  <si>
    <t>Соглашения на 5000000 руб. субсидия областная</t>
  </si>
  <si>
    <t>2700081540</t>
  </si>
  <si>
    <t>Муниципальная программа " Обеспечение безопасности людей на водных объектах на территории Онежского района на 2019-2022 годы"</t>
  </si>
  <si>
    <t>Договор от 20.08.2020 №51 с УФСИН ИК-16 (изготовление знаков)— 10000 руб.; Договор от 18.05.2020 №32 с ОАО «Онежская типография» (полиграфическая продукция) - 5000 руб., Соглашение от 17.09.2020 №57 с АрхСтройРемонт (место отдыха у воды г. Онега) — 25000 руб.</t>
  </si>
  <si>
    <t>3000080480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</si>
  <si>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"Онежский муниципальный район" на 2019-2022 годы"</t>
  </si>
  <si>
    <t>Изготовление полиграфической продукции по договору 30 от 18.05.20 ОАО "Онежская типография"</t>
  </si>
  <si>
    <t>3100080480</t>
  </si>
  <si>
    <t>Муниципальная программа "Охрана здоровья граждан и пропаганда здорового образа жизни в Онежском муниципальном районе на 2020-2022 годы"</t>
  </si>
  <si>
    <t>Договор от 18.02.20 Онегаавтотранс перевозка пассажиров</t>
  </si>
  <si>
    <t>320F255550</t>
  </si>
  <si>
    <t>Муниципальная программа "Формирование современной городской среды на территории муниципального образования "Онежский муниципальный район" на 2018-2022 годы (в т.ч. национальный проект «Жилье и городская среда»)</t>
  </si>
  <si>
    <t>Жилье и городская среда</t>
  </si>
  <si>
    <t xml:space="preserve">ГП АО «Формирование комфортной городской среды в Архангельской области» </t>
  </si>
  <si>
    <r>
      <rPr>
        <sz val="10"/>
        <rFont val=""/>
        <family val="1"/>
      </rPr>
      <t xml:space="preserve">В отношении муниципального контракта </t>
    </r>
    <r>
      <rPr>
        <sz val="10"/>
        <rFont val="Times New Roman"/>
        <family val="1"/>
      </rPr>
      <t>№ 7-2020</t>
    </r>
    <r>
      <rPr>
        <sz val="10"/>
        <rFont val=""/>
        <family val="1"/>
      </rPr>
      <t>с ООО «Тракхолдинг» ведется претензионная работа, направлены документы об одностороннем отказе,  направлены документы на включение ООО «Тракхолдинг» в реестр недобросовестных подрядчиков. Субсидия на сумму  1 081 966,56 возвращена в бюджет области.</t>
    </r>
  </si>
  <si>
    <t xml:space="preserve">Благоустройство сквера «Хохлинка» в г. Онега </t>
  </si>
  <si>
    <t xml:space="preserve">работы по муниципальному контракту выполнены со значительными нарушениями.  </t>
  </si>
  <si>
    <t>Управление по инфраструктурному развитию и ЖКХ</t>
  </si>
  <si>
    <t>3300086740</t>
  </si>
  <si>
    <t xml:space="preserve">Муниципальная программа «Развитие системы обращения с твердыми коммунальными отходами в муниципальном образовании «Онежский муниципальный район» на 2020-2022 годы» </t>
  </si>
  <si>
    <t>1) оплата за услуги по проведению достоверности сметной стоимости объекта «Устройство контейнерной площадки»,договор № 486-ОД/20 от 16.04.2020, № 488-ОД/20 от 16.04.2020, № 489-ОД/20 от 22.04.2020, № 490-ОД/20 от 16.04.2020, № 491-ОД/20 от 16.04.2020,№ 492-ОД/20 от 16.04.2020, № 493-ОД/20 от 16.04.2020, № 494-ОД/20 от 16.04.2020, № 495-ОД/20 от 16.04.2020, № 496-ОД/20 от 16.04.2020, № 497-ОД/20 от 16.04.2020, № 498-ОД/20 от 16.04.2020, № 499-ОД/20 от 16.04.2020, № 500-ОД/20 от 16.04.2020 с ГБУ АО «АРЦЦС»;</t>
  </si>
  <si>
    <t>33000S6610;
33000S6650;33000S6740</t>
  </si>
  <si>
    <t>ГП АО «Охрана окружающей среды, воспроизводство и использование природных ресурсов Архангельской области»</t>
  </si>
  <si>
    <t>Экономия по результатам заключения контрактов</t>
  </si>
  <si>
    <t>предоставление субсидии бюджету МО «Онежское» на содержание мест ( площадок) накопления ТКО . Соглашение № 11 от 05.08.2020 ( УФК по Арх.области и НАО (Финансовое управление администрации МО «Онежский муниципальный район»), 3) оплата за товар ( метал. Контейнера) договор б\н от 06.05.2020 с ООО «Клякса», 4) оплата за поставку контейнеров для сбора твердых коммун.отходов, МК № 45-2020 от 24.08.2020 с ООО «Руметалл», 5)  оплата за создание мест.нак.тв.ком.отх., МК 38-2020 от 21.07.2020 с ООО «АрхСтройРемонт»; 6) субсидия  бюджету мун.обр. "Онежское" на реал.меропр. в сфере обращения с отходами производства и потребления, в том числе с твердыми бытовыми отходами,Соглашение 37 от 30.06.2020,(УФК по Архангельской области и Ненецкому автономному округу (Финансовое управление администрации муниципального образования "Онежский муниципальный район"); 7)субсидия бюджету муниципального образования "Онежское" на обустройство объектов размещения твердых коммунальных отходов,Соглашение 23 от 09.12.2020 (УФК по Архангельской области и Ненецкому автономному округу (Финансовое управление администрации муниципального образования "Онежский муниципальный район"); 8) обустр .конт.площадок.отх.Дог.б/н от 04.12.2020 Общество с ограниченной ответственностью "АрхСтройРемонт"; 9) поставка контейнеров для сбора твердых коммунальных отходов, МК №56-2020 от 08.12.20 Общество с ограниченной ответственностью "Руметал"</t>
  </si>
  <si>
    <t>«Экологическая безопасность Онежского муниципального района на 2021-2023 годы»</t>
  </si>
  <si>
    <t xml:space="preserve"> Муниципальная программа «Энергоснабжение и повышение энергетической эффективности муниципального образования «Онежский муниципальный район» на 2010-2020 годы»</t>
  </si>
  <si>
    <t xml:space="preserve"> «Энергоснабжение и повышение энергетической эффективности муниципального образования «Онежский муниципальный район» на 2021-2023 годы»</t>
  </si>
  <si>
    <t>1400080430</t>
  </si>
  <si>
    <t xml:space="preserve">  Муниципальная программа  «Развитие спорта в Онежском районе (2017-2020 годы)»</t>
  </si>
  <si>
    <t>Выплата спортсменам расходов по проезду,проживанию и питанию согласно заявлений. Договора ГПХ по судейству на соревнованиях.Договор б/н от 12.02.2020 ПАО «СОБР» услуги за проживание спортсменов. Договор б/н от 15.02.2020 ООО «Синегория» услуги по питанию спортсменов. Договор б/н от 27.02.2020 ООО ЧОО «Варяг» услуги по охране общественного порядка при проведении спортивно-массовых мероприятий. Договор б/н от 03.02.2020 ГБУЗ Арх.обл. «Онежская ЦРБ» услуги по обеспечению мед.обслуживания при проведении спортивно-массовых мероприятий. Договор б/н от 13.03.2020 ИП Вахидов ВВ услуги за проживание спортсменов. Договор б/н от 31.01.2020 Дворец спорта Онега услуги по питанию спортсменов.  Договор б/н от 21.07.2020 ИП Шишкин МА приобретение формы. Договор б/н от 31.07.2020 ООО РПК «Символика» приобретение наградной атрибутики.</t>
  </si>
  <si>
    <t>Исполнены,средства освоены не полностью в связи с отменой спортивных мероприятий из-за пандемии</t>
  </si>
  <si>
    <t>1900080450</t>
  </si>
  <si>
    <t xml:space="preserve"> «Формирование законопослушного поведения участников дорожного движения на территории муниципального образования «Онежский муниципальный район» на 2019-2021 годы»</t>
  </si>
  <si>
    <t>Выплата  согласно заявления на проезд, проживание на областные соревнования «Безопасное колесо-2020»</t>
  </si>
  <si>
    <t>2900080100</t>
  </si>
  <si>
    <t>Муниципальная  программа «Доступная среда на 2017 - 2020 годы»</t>
  </si>
  <si>
    <t>Договора в стадии заключения.</t>
  </si>
  <si>
    <t xml:space="preserve">Договор от 21февраля 2020г. №12 (разработка сметной документации).                  Договор от 20 октября 2020г. № 20С670СМ (приобретение мебели: стул ученический регулируемый, парта регулируемая).                                        </t>
  </si>
  <si>
    <t>29000S8520</t>
  </si>
  <si>
    <t>Отказ подрядчика от выполнения работ</t>
  </si>
  <si>
    <t>Контракт № 1-2020 Выполнение работ по устройству пандуса - реестровый номер контракта — 3290600057120000003</t>
  </si>
  <si>
    <r>
      <rPr>
        <sz val="12"/>
        <color indexed="8"/>
        <rFont val="Times New Roman"/>
        <family val="1"/>
      </rPr>
      <t>Обеспечение
беспрепятственного доступа к спортивным объектам муниципальной собственности (МБУДО
«Дворец спорта для детей и юношества»), к</t>
    </r>
    <r>
      <rPr>
        <sz val="12"/>
        <color indexed="8"/>
        <rFont val="Arial"/>
        <family val="2"/>
      </rPr>
      <t xml:space="preserve">онтракт № </t>
    </r>
    <r>
      <rPr>
        <sz val="12"/>
        <color indexed="8"/>
        <rFont val="Times New Roman"/>
        <family val="1"/>
      </rPr>
      <t>1-</t>
    </r>
    <r>
      <rPr>
        <sz val="12"/>
        <color indexed="8"/>
        <rFont val="Arial"/>
        <family val="2"/>
      </rPr>
      <t>2</t>
    </r>
    <r>
      <rPr>
        <sz val="12"/>
        <color indexed="8"/>
        <rFont val="Times New Roman"/>
        <family val="1"/>
      </rPr>
      <t xml:space="preserve">020 Выполнение работ по устройству пандуса - </t>
    </r>
    <r>
      <rPr>
        <sz val="12"/>
        <color indexed="8"/>
        <rFont val="Arial"/>
        <family val="2"/>
      </rPr>
      <t>реестровый номер контракта</t>
    </r>
    <r>
      <rPr>
        <sz val="12"/>
        <color indexed="8"/>
        <rFont val="Times New Roman"/>
        <family val="1"/>
      </rPr>
      <t xml:space="preserve"> — 3290600</t>
    </r>
    <r>
      <rPr>
        <sz val="12"/>
        <color indexed="8"/>
        <rFont val="Arial"/>
        <family val="2"/>
      </rPr>
      <t>0571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Arial"/>
        <family val="2"/>
      </rPr>
      <t>00000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"/>
        <family val="1"/>
      </rPr>
      <t>3</t>
    </r>
  </si>
  <si>
    <t>0600082970</t>
  </si>
  <si>
    <t>Муниципальная программа "Развитие въездного и внутреннего туризма в Онежском районе (2019-2022 годы)"</t>
  </si>
  <si>
    <t>Соглашение № 5 от 22.01.2020,  дополнительное соглашение № 2 от 10.09.2020</t>
  </si>
  <si>
    <r>
      <rPr>
        <sz val="12"/>
        <rFont val="Times New Roman"/>
        <family val="1"/>
      </rPr>
      <t xml:space="preserve"> Муниципальная программа «Защита населения от пожаров и чрезвычайных ситуаций на территории муниципального образования «Онежское» на 2019-2022 годы</t>
    </r>
    <r>
      <rPr>
        <sz val="12"/>
        <color indexed="8"/>
        <rFont val="Times New Roman"/>
        <family val="1"/>
      </rPr>
      <t>»</t>
    </r>
  </si>
  <si>
    <t>100</t>
  </si>
  <si>
    <r>
      <rPr>
        <sz val="12"/>
        <rFont val="Times New Roman"/>
        <family val="1"/>
      </rPr>
      <t xml:space="preserve">Соглашение №43 от 21.07.2020 между МО Онежское и МО Онежский муниципальный район </t>
    </r>
    <r>
      <rPr>
        <sz val="12"/>
        <rFont val="Times New Roman"/>
        <family val="1"/>
      </rPr>
      <t>о предоставлении из бюджета муниципального образования «Онежское» иных межбюджетных трансфертов в районный бюджет
на оборудование источников наружного противопожарного водоснабжения — 500 тыс.</t>
    </r>
  </si>
  <si>
    <t>Отдел ГО и ЧС</t>
  </si>
  <si>
    <t>0300091560</t>
  </si>
  <si>
    <t xml:space="preserve">  Муниципальная программа «Обеспечение безопасности людей на водных объектах на территории муниципального образования «Онежское» на 2019-2022 годы»</t>
  </si>
  <si>
    <r>
      <rPr>
        <sz val="12"/>
        <rFont val="Times New Roman"/>
        <family val="1"/>
      </rPr>
      <t xml:space="preserve">Договор от 20.08.2020 №51 с УФСИН ИК-16 (изготовление знаков)— 10000 руб.; Договор от 18.05.2020 №32 с </t>
    </r>
    <r>
      <rPr>
        <sz val="12"/>
        <color indexed="8"/>
        <rFont val="Times New Roman"/>
        <family val="1"/>
      </rPr>
      <t>ОАО «Онежская типография» (полиграфическая продукция) - 5000 руб., Соглашение от 17.09.2020 №57 с АрхСтройРемонт (место отдыха у воды г. Онега) — 25000 руб.</t>
    </r>
  </si>
  <si>
    <t>05200S0330</t>
  </si>
  <si>
    <t xml:space="preserve">  Муниципальная программа «Комплексное развитие системы коммунальной инфраструктуры на территории муниципального образования «Онежское» на 2020-2022 годы»</t>
  </si>
  <si>
    <t>ГП АО «Развитие энергетики и жилищно-коммунального хозяйства Архангельской области»</t>
  </si>
  <si>
    <t>исполнения до 31.12.2020 года</t>
  </si>
  <si>
    <t>Оплата за выполнение работ по установке водоразборных колонок в г. Онега, сч № 156 от 03.07.20, спр.КС-3 № б/н от 02.07.20, акт КС-2 № 1 от 30.06.20, Муниципальный контракт 35-2020 от 15.06.20,;Субсидия на финансовое обеспечение выполнения муниц. задания на оказание муниципальных услуг по соглашению №1 от 10.01.2020; (содержание тротуаров и дренажей в г. Онега); Оплата по договору купли-продажи недвижимого имущества №38 от 13.07.20, передаточный акт б/н от 13.07.20 за Нежилое помещение, распол. в одноэт.здании насосной станции на оз.Хайонозеро</t>
  </si>
  <si>
    <t xml:space="preserve"> Управления по инфраструктурному развитию и ЖКХ</t>
  </si>
  <si>
    <t xml:space="preserve">  Муниципальная программа «Комплексное развитие транспортной инфраструктуры муниципального образования «Онежское» на 2020-2022 годы»</t>
  </si>
  <si>
    <t>МУНИЦИПАЛЬНЫЙ КОНТРАКТ № 46-2020на выполнение работ по демонтажу и монтажу светильников Идентификационный код закупки 203290600787329060100100240024321244 причина неисполнения на 01 ноября 2020 года:в стадии исполнения, Контракт ТЭЭ15-00127П/20 от 03.02.2020 В стадии исполнения, Договор 11/1-3-27/2020-57 от 24.08.2020 В стадии исполнения,  Муниципальный контракт №14-003848 от 22.01.2020 В стадии исполнения</t>
  </si>
  <si>
    <t>в стадии исполнения</t>
  </si>
  <si>
    <t>не истек срок окончания договора</t>
  </si>
  <si>
    <t>Отдел энергетики, транспорта, связи и дорог, Управления по инфраструктурному развитию и ЖКХ</t>
  </si>
  <si>
    <t xml:space="preserve">  Муниципальная программа «Уличное освещение в городе Онеге на 2020-2022 годы»</t>
  </si>
  <si>
    <t>Отдел энергетики, транспорта, связи и дорог,  Управления по инфраструктурному развитию и ЖКХ</t>
  </si>
  <si>
    <t xml:space="preserve">  Муниципальная программа «Капитальный ремонт муниципального жилищного фонда муниципального образования «Онежское» на 2020-2022 годы»</t>
  </si>
  <si>
    <t>Оплата работ по текущему ремонту системы вентиляции по адресу г. Онега, ул. Козлова, д. 13,Договор б/н от 01.06.2020, сч.№231 от 10.07.20,, акт КС-2 №6 от 10.07.20, спр. КС-3 №7 от 10.07.20
ИП Егоров Юрий Владимирович;
Предоплата 15 процентов за услуги по поверке (калибровке) средств измерений, сч-ф. № 0000-035437 от 23.09.20, договор 317-20/МР от 21.09.2020, НДС 671,97
Федеральное бюджетное учреждение "Государственный региональный центр стандартизации, метрологии и ис;
Предоплата 15 процентов за услуги по поверке расходомера, оформление дубликата паспорта, сч № 1194 от 21.08.20, договор 345-20 от 21.08.20
Общество с ограниченной ответственностью "Инженерный центр "СКАДА";
Предоплата 15 процентов за услуги по поверке расходомера, оформление дубликата паспорта, сч № 1330 от 18.09.20, Договор 357-20 от 18.09.20
Общество с ограниченной ответственностью "Инженерный центр "СКАДА";
Предоплата 15 процентов за приобретение товара, сч № 373 от 02.10.20, Договор б/н от 02.10.20
ИП Иконникова Любовь Федоровна;
Окон.оплата за услуги по поверке (калибровке) средств измерений, сч-ф. № 0000-035437 от 23.09.20, акт № 0000-019224 от 23.09.20, договор 317-20/МР от 21.09.2020, НДС 3 807,83
Федеральное бюджетное учреждение "Государственный региональный центр стандартизации, метрологии и ис;
Оплата за услуги по поверке расходомера, оформление дубликата паспорта, сч № 1194 от 21.08.20, акт № 1403 от 06.10.20, договор 345-20 от 21.08.20
Общество с ограниченной ответственностью "Инженерный центр "СКАДА";
Част.оплата за услуги по поверке расходомера, оформление дубликата паспорта, сч № 1330 от 18.09.20, акт № 1404 от 06.10.20, Договор 357-20 от 18.09.20
Общество с ограниченной ответственностью "Инженерный центр "СКАДА".
Оплата за капитальный ремонт помещений в многокварт.домов г. Онеги (взносы за декабрь19), сч. №808/2019-12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№809/2019-12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№810/2019-12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№811/2019-12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№812/2019-12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№813/2019-12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№814/2019-12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№815/2019-12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№816/2019-12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№817/2019-12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№818/2019-12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№819/2019-12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№820/2019-12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№821/2019-12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№822/2019-12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№823/2019-12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№824/2019-12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№826/2019-12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№827/2019-12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№828/2019-12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№829/2019-12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№830/2019-12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№848/2019-12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№849/2019-12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№850/2019-12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№831/2019-12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№832/2019-12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№833/2019-12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№834/2019-12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№835/2019-12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№836/2019-12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№839/2019-12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№841/2019-12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№842/2019-12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№843/2019-12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№844/2019-12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№845/2019-12 от 24.12.19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декабрь19), сч. №846/2019-12 от 24.12.19
Некоммерческая организация "Фонд капитального ремонта многоквартирных домов Архангельской области"
Частич.оплата за капитальный ремонт помещений в многокварт.домов г. Онеги (взносы за январь 20), сч. № 2207/2020-1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2208/2020-1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2231/2020-1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2232/2020-1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2233/2020-1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2234/2020-1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2237/2020-1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2239/2020-1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2241/2020-1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2206/2020-1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2209/2020-1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2210/2020-1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2211/2020-1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2212/2020-1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2213/2020-1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2214/2020-1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2215/2020-1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2216/2020-1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2217/2020-1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2218/2020-1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2219/2020-1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2220/2020-1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2221/2020-1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2222/2020-1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2224/2020-1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2225/2020-1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2226/2020-1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2227/2020-1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2228/2020-1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2229/2020-1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2230/2020-1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2240/2020-1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2242/2020-1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2243/2020-1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2244/2020-1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2246/2020-1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2247/2020-1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2249/2020-1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544/2020-1 от 31.01.20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2248/2020-1 от 31.01.20
Некоммерческая организация "Фонд капитального ремонта многоквартирных домов Архангельской области"
Окончат.оплата за капитальный ремонт помещений в многокварт.домов г. Онеги (взносы за январь 20), сч. № 2207/2020-1 от 31.01.20
Некоммерческая организация "Фонд капитального ремонта многоквартирных домов Архангельской области"
Окончат.оплата за капитальный ремонт помещений в многокварт.домов г. Онеги (взносы за февраль 20), сч. № 803/2020-2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804/2020-2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805/2020-2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806/2020-2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807/2020-2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808/2020-2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809/2020-2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810/2020-2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811/2020-2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812/2020-2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813/2020-2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814/2020-2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815/2020-2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816/2020-2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817/2020-2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818/2020-2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819/2020-2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821/2020-2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822/2020-2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823/2020-2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825/2020-2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826/2020-2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827/2020-2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828/2020-2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829/2020-2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831/2020-2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834/2020-2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836/2020-2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837/2020-2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838/2020-2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839/2020-2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840/2020-2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841/2020-2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843/2020-2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844/2020-2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845/2020-2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846/2020-2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824/2020-2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январь 20), сч. № 829/2020-2 от 28.02.20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349/2020-3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352/2020-3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351/2020-3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350/2020-3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353/2020-3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354/2020-3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355/2020-3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356/2020-3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357/2020-3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358/2020-3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359/2020-3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360/2020-3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361/2020-3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362/2020-3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363/2020-3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364/2020-3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365/2020-3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367/2020-3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368/2020-3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369/2020-3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370/2020-3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371/2020-3 от 31.03.20
Некоммерческая организация "Фонд капитального ремонта многоквартирных домов Архангельской области"
Оплата за капитальный ремонт помещений в многокварт.домов г. Онеги (взносы за март 20), сч. № 372/2020-3 от 31.03.20
Некоммерческая организация "Фонд капитального ремонта многоквартирных домов Архангельской области"
Оп</t>
  </si>
  <si>
    <t xml:space="preserve"> =</t>
  </si>
  <si>
    <t xml:space="preserve"> Муниципальная программа «Комплексное развитие социальной инфраструктуры муниципального образования «Онежское» на 2018-2030 годы»</t>
  </si>
  <si>
    <t>Муниципальная программа не реализуется</t>
  </si>
  <si>
    <t>Отдел архитектуры и градостроительной политики МКУ «Комитет по управлению муниципальным имуществом, архитектуре и земельным отношениям» администрации муниципального образования «Онежский муниципальный район»</t>
  </si>
  <si>
    <t xml:space="preserve">  Муниципальная программа «Формирование современной  городской среды на территории  муниципального образования «Онежское» на 2018-2024 годы»</t>
  </si>
  <si>
    <t xml:space="preserve">работы по муниципальному контракту 07-2020 от 17.02.2020 выполнены со значительными нарушениями.  </t>
  </si>
  <si>
    <r>
      <rPr>
        <sz val="12"/>
        <rFont val=""/>
        <family val="1"/>
      </rPr>
      <t xml:space="preserve">Муниципальный контракт  № 03-2020 от 17.02.2020 ИП Щербинина О.А., Муниципальный контракт № 072-2020 от 17.02.2020 ИП Морозов Д.Е., муниципальный контракт № 05-2020 от 17.02.2020 г ООО «Астрея»., муниципальный контракт № 04-2020 от17.02.2020 ИП Лукошков Д.А,   муниципальный контракт 13-2020 от 06.04.2020 ИП Лукошков Д.А., муниципальный контракт   №20 -2020 от 08.05.2020 ИП Лукошков Д.А,  муниципальный контракт </t>
    </r>
    <r>
      <rPr>
        <sz val="12"/>
        <rFont val="Times New Roman"/>
        <family val="1"/>
      </rPr>
      <t xml:space="preserve">№ 7-2020 от 17.02.2020 </t>
    </r>
    <r>
      <rPr>
        <sz val="12"/>
        <rFont val=""/>
        <family val="1"/>
      </rPr>
      <t>ООО «Тракхолдинг»,  договор б/н от 25.06.2020 ИП Щербинина О.А.</t>
    </r>
  </si>
  <si>
    <t xml:space="preserve"> В отношении муниципального контракта № 7-2020с ООО «Тракхолдинг» ведется претензионная работа, направлены документы об одностороннем отказе,  направлены документы на включение ООО «Тракхолдинг» в реестр недобросовестных подрядчиков. Субсидия на сумму  1 081 966,56 возвращена в бюджет области.</t>
  </si>
  <si>
    <t>работы не приняты</t>
  </si>
  <si>
    <t xml:space="preserve">  Муниципальная программа «Благоустройство территории муниципального образования «Онежское» на 2020-2022 годы»</t>
  </si>
  <si>
    <r>
      <rPr>
        <sz val="12"/>
        <rFont val="Times New Roman"/>
        <family val="1"/>
      </rPr>
      <t xml:space="preserve">Субсидия на финансовое обеспечение выполнения муниц. задания на оказание муниципальных услуг по соглашению №1 от 10.01.2020 (благоустройство территории в г. Онега)
</t>
    </r>
    <r>
      <rPr>
        <sz val="12"/>
        <rFont val=""/>
        <family val="1"/>
      </rPr>
      <t xml:space="preserve">УФК по Архангельской области и Ненецкому автономному округу (МБУ "Благоустройство" л/с 20246Э24250); Частичная оплата за приобретение товара (контейнера), сч № 5 от 21.01.20, акт № 5 от 21.01.20, Договор б/н от 21.01.2020
Индивидуальный предприниматель Митькин Дмитрий Николаевич;
Окончательная оплата за приобретение товара (контейнера), сч № 5 от 21.01.20, акт № 5 от 21.01.20, Договор б/н от 21.01.2020
Индивидуальный предприниматель Митькин Дмитрий Николаевич; 
Оплата за выполнение работ по содержанию мест (площадок) накопления твердых коммунальных отходов, сч № 32 от 30.06.20, спр.КС-3 № 1 от 30.06.20, акт КС-2 № 1 от 30.06.20, м/к № 25-2020 от 01.06.20
Индивидуальный предприниматель Задворная Светлана Александровна;
Оплата за выполнение работ по содержанию мест (площадок) накопления твердых коммунальных отходов, сч № 41 от 31.07.20, спр.КС-3 № 2 от 31.07.20, акт КС-2 № 2 от 31.07.20, м/к № 25-2020 от 01.06.20
Индивидуальный предприниматель Задворная Светлана Александровна;
Оплата за выполнение работ по содержанию мест (площадок) накопления твердых коммунальных отходов, сч № 46 от 31.08.20, спр.КС-3 № 3 от 31.08.20, акт КС-2 № 3 от 31.08.20, м/к № 25-2020 от 01.06.20
Индивидуальный предприниматель Задворная Светлана Александровна;
Оплата за выполнение работ по содержанию мест (площадок) накопления твердых коммунальных отходов, сч № 52 от 30.09.20, спр.КС-3 № 4 от 30.09.20, акт КС-2 № 4 от 30.09.20, м/к № 25-2020 от 01.06.20
Индивидуальный предприниматель Задворная Светлана Александровна;  (20-Л002-1902-00000) Оплата за поставку контейнеров для сбора твердых коммунальных отходов, сч № 32 от 29.05.20,товар.накл.№ 39 от 04.06.20, м/к № 24-2020 от 25.05.20
ООО "ПАРТНЕР";
Оплата за поставку товара (контейнеров для сбора твердых коммунальных отходов), сч № 37 от 16.07.20, тов.накл. № 38 от 16.07.20, Договор б/н от 01.07.20
Индивидуальный предприниматель Задворная Светлана Александровна;
Оплата за поставку контейнеров для сбора твердых коммунальных отходов, сч № 311 от 21.10.20, тов.накл. № 422 от 21.10.20, акт от 23.10.20, Муниципальный контракт 47-2020 от 19.10.20
Общество с ограниченной ответственностью "Руметал"
</t>
    </r>
  </si>
  <si>
    <t>не освоено по причине того, что не подошел срок исполнения контракта</t>
  </si>
  <si>
    <t>1300092910</t>
  </si>
  <si>
    <t xml:space="preserve">  Муниципальная программа «Поддержка предпринимательства и торговли на территории муниципального образования «Онежское» на 2017-2020 годы»</t>
  </si>
  <si>
    <t>авансовый отчет от 16.10.2020 года ( ИП Рогозина Т.В., покупка медицинских перчаток, кассовый чек 1233,00
ИП Чулкова Н.А., покупка медицинских масок, товарный чек 768,00) Товар по договору № ПМ2-000115 от 15.10.2020ООО "ДНС Ритейл"</t>
  </si>
  <si>
    <t>1100090430</t>
  </si>
  <si>
    <t xml:space="preserve">  Муниципальная программа «Развитие спорта в городе Онеге (2017-2020 годы)»</t>
  </si>
  <si>
    <t>698700,00</t>
  </si>
  <si>
    <t>400000</t>
  </si>
  <si>
    <t>Договора ГПХ по заливке и содержанию заводского катка. Договор б/н от 10.01.2020 ИП Ельцов ДВ по расчистке заводского катка. Договор б/н от 26.11.19 ООО «Чистый Город» по заливке и содержанию заводского катка. Договор б/н от 03.07.2020 ООО «АрхСтройРемонт» работы по   демонтажу и монтажу хоккейного корта. Договор б/н от 17.10.2020 ООО «Измерительные технологии» проектно-сметные работы.</t>
  </si>
  <si>
    <t xml:space="preserve"> Договор б/н от 03.07.2020 ООО «АрхСтройРемонт» работы по   демонтажу и монтажу хоккейного корта.</t>
  </si>
  <si>
    <t>Отсутствие финансирования в 2020 году, срок исполнения перенесен на 2021 год</t>
  </si>
  <si>
    <t xml:space="preserve">0100090100   </t>
  </si>
  <si>
    <t xml:space="preserve">  Муниципальная программа «Развитие культуры и туризма в городе Онеге (2017-2020 годы)»</t>
  </si>
  <si>
    <t>27602798,7</t>
  </si>
  <si>
    <t>27598324,70</t>
  </si>
  <si>
    <t>Срок действия соглашений 31.12.2020</t>
  </si>
  <si>
    <t>Соглашение № 3 от 10.01.2020. Соглашение № 6 от 27.01.2020.</t>
  </si>
  <si>
    <t xml:space="preserve"> 0100098310  01000S8310</t>
  </si>
  <si>
    <t>1234265,95</t>
  </si>
  <si>
    <t>Указа Президента Российской Федерации от 7 мая 2012 года № 597 «О мероприятиях по реализации государственной социальной политики»</t>
  </si>
  <si>
    <t>60516,00</t>
  </si>
  <si>
    <t>постановление Правительства Архангельской области от 12 октября 2012 года № 461-пп</t>
  </si>
  <si>
    <t>1149548,65</t>
  </si>
  <si>
    <t>24201,3</t>
  </si>
  <si>
    <t>Дополнительное соглашение № 1 к соглашению № 3 от 21.05.2020</t>
  </si>
  <si>
    <t>0600092950</t>
  </si>
  <si>
    <t xml:space="preserve"> Муниципальная программа «Обустройство городских лесов в городе Онеге на 2018-2020 годы»</t>
  </si>
  <si>
    <t>0</t>
  </si>
  <si>
    <t>Мероприятия по осуществлению мер пожарной безопасности в городских лесах - с отсутствием потребности в проведении.</t>
  </si>
  <si>
    <t>04000L4970</t>
  </si>
  <si>
    <t xml:space="preserve">  Муниципальная программа «Обеспечение жильем молодых семей на территории муниципального образования «Онежское» на 2017-2020 годы» </t>
  </si>
  <si>
    <t>свидетельство о праве на получение социальной выплаты на приобретение жилого помещения или создание объекта индивидуального жилищного строительства (4 семьи)</t>
  </si>
  <si>
    <t>1200090420</t>
  </si>
  <si>
    <t xml:space="preserve"> Муниципальная программа «Развитие молодежной политики на территории  муниципального  образования «Онежское» на 2017-2020 годы»</t>
  </si>
  <si>
    <t>Договора на приобретение сувенирной продукции и расходных материалов для реализации мероприятий</t>
  </si>
  <si>
    <t>12000S8530</t>
  </si>
  <si>
    <t xml:space="preserve">Договора на приобретение сувенирной продукции и расходных материалов для реализации мероприятий </t>
  </si>
  <si>
    <t xml:space="preserve"> «Развитие жилищного строительства на территории муниципального образования «Онежское» на 2021 - 2024 годы»</t>
  </si>
  <si>
    <t>0,0</t>
  </si>
  <si>
    <t xml:space="preserve">  Муниципальная программа «Расширение муниципальных кладбищ на территории муниципального образования «Онежское» на 2018-2020 годы»</t>
  </si>
  <si>
    <t>200 000,0</t>
  </si>
  <si>
    <t>Ходатайство о переводе земель из одной категории в дугую откланен министерством природных ресурсов и лесопромышленного комплекса Арханоельской области,  мероприятия в рамках  муниципальной  программы не  проводились. Денежные средства перераспределены  на  другие  мероприятия.</t>
  </si>
  <si>
    <t>Комитет по управлению муниципальным имуществом, архитектуре и земельным отношениям» администрации муниципального образования «Онежский муниципальный район</t>
  </si>
  <si>
    <t xml:space="preserve"> Муниципальная программа  «Развитие жилищного строительства на территории муниципального образования «Онежское» на 2018 — 2020 годы»</t>
  </si>
  <si>
    <t>Итого: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</si>
</sst>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"/>
    <numFmt numFmtId="168" formatCode="#,##0.00\ [$₽-419];[RED]\-#,##0.00\ [$₽-419]"/>
    <numFmt numFmtId="169" formatCode="##,###,##0.00"/>
    <numFmt numFmtId="170" formatCode="#,##0.0"/>
  </numFmts>
  <fonts count="21">
    <font>
      <sz val="10"/>
      <name val="Arial"/>
      <family val="2"/>
    </font>
    <font>
      <sz val="12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color indexed="60"/>
      <name val="Times New Roman"/>
      <family val="1"/>
    </font>
    <font>
      <sz val="14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2"/>
    </font>
    <font>
      <sz val="12"/>
      <color indexed="12"/>
      <name val="Times New Roman"/>
      <family val="1"/>
    </font>
    <font>
      <sz val="14"/>
      <color indexed="8"/>
      <name val="Times New Roman"/>
      <family val="1"/>
    </font>
    <font>
      <sz val="10"/>
      <name val="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"/>
      <family val="1"/>
    </font>
    <font>
      <sz val="12"/>
      <name val="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horizontal="center" wrapText="1"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justify" vertical="center"/>
    </xf>
    <xf numFmtId="164" fontId="1" fillId="0" borderId="0" xfId="0" applyFont="1" applyFill="1" applyAlignment="1">
      <alignment/>
    </xf>
    <xf numFmtId="168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/>
    </xf>
    <xf numFmtId="164" fontId="19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/>
    </xf>
    <xf numFmtId="165" fontId="3" fillId="0" borderId="1" xfId="0" applyNumberFormat="1" applyFont="1" applyFill="1" applyBorder="1" applyAlignment="1">
      <alignment horizontal="center" vertical="center"/>
    </xf>
    <xf numFmtId="170" fontId="20" fillId="0" borderId="1" xfId="0" applyNumberFormat="1" applyFont="1" applyFill="1" applyBorder="1" applyAlignment="1">
      <alignment horizontal="center" vertical="center"/>
    </xf>
    <xf numFmtId="170" fontId="20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1"/>
  <sheetViews>
    <sheetView tabSelected="1" zoomScale="75" zoomScaleNormal="75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A1" sqref="A1"/>
    </sheetView>
  </sheetViews>
  <sheetFormatPr defaultColWidth="9.140625" defaultRowHeight="27.75" customHeight="1"/>
  <cols>
    <col min="1" max="1" width="13.421875" style="1" customWidth="1"/>
    <col min="2" max="2" width="39.00390625" style="2" customWidth="1"/>
    <col min="3" max="3" width="20.7109375" style="1" customWidth="1"/>
    <col min="4" max="4" width="17.140625" style="1" customWidth="1"/>
    <col min="5" max="5" width="16.7109375" style="3" customWidth="1"/>
    <col min="6" max="7" width="16.7109375" style="1" customWidth="1"/>
    <col min="8" max="8" width="22.8515625" style="3" customWidth="1"/>
    <col min="9" max="13" width="16.7109375" style="1" customWidth="1"/>
    <col min="14" max="14" width="40.140625" style="4" customWidth="1"/>
    <col min="15" max="15" width="63.8515625" style="4" customWidth="1"/>
    <col min="16" max="16" width="40.7109375" style="2" customWidth="1"/>
    <col min="17" max="17" width="33.140625" style="2" customWidth="1"/>
    <col min="18" max="18" width="18.421875" style="5" customWidth="1"/>
    <col min="19" max="227" width="11.421875" style="2" customWidth="1"/>
    <col min="228" max="254" width="10.7109375" style="6" customWidth="1"/>
    <col min="255" max="16384" width="10.7109375" style="0" customWidth="1"/>
  </cols>
  <sheetData>
    <row r="1" spans="1:18" s="2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ht="27.75" customHeight="1"/>
    <row r="3" spans="1:18" ht="32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9" t="s">
        <v>6</v>
      </c>
      <c r="I3" s="9"/>
      <c r="J3" s="9"/>
      <c r="K3" s="9" t="s">
        <v>7</v>
      </c>
      <c r="L3" s="9"/>
      <c r="M3" s="9" t="s">
        <v>8</v>
      </c>
      <c r="N3" s="9" t="s">
        <v>9</v>
      </c>
      <c r="O3" s="9" t="s">
        <v>10</v>
      </c>
      <c r="P3" s="9" t="s">
        <v>11</v>
      </c>
      <c r="Q3" s="9" t="s">
        <v>12</v>
      </c>
      <c r="R3" s="9" t="s">
        <v>13</v>
      </c>
    </row>
    <row r="4" spans="1:18" ht="88.5" customHeight="1">
      <c r="A4" s="9"/>
      <c r="B4" s="9"/>
      <c r="C4" s="9"/>
      <c r="D4" s="9"/>
      <c r="E4" s="9" t="s">
        <v>14</v>
      </c>
      <c r="F4" s="9" t="s">
        <v>15</v>
      </c>
      <c r="G4" s="9" t="s">
        <v>16</v>
      </c>
      <c r="H4" s="9" t="s">
        <v>14</v>
      </c>
      <c r="I4" s="9" t="s">
        <v>17</v>
      </c>
      <c r="J4" s="9" t="s">
        <v>18</v>
      </c>
      <c r="K4" s="9" t="s">
        <v>19</v>
      </c>
      <c r="L4" s="9" t="s">
        <v>20</v>
      </c>
      <c r="M4" s="9"/>
      <c r="N4" s="9"/>
      <c r="O4" s="9"/>
      <c r="P4" s="9"/>
      <c r="Q4" s="9"/>
      <c r="R4" s="9"/>
    </row>
    <row r="5" spans="1:18" ht="17.25" customHeight="1">
      <c r="A5" s="10">
        <v>1</v>
      </c>
      <c r="B5" s="10">
        <v>2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1" t="s">
        <v>28</v>
      </c>
      <c r="K5" s="11" t="s">
        <v>29</v>
      </c>
      <c r="L5" s="11" t="s">
        <v>30</v>
      </c>
      <c r="M5" s="11" t="s">
        <v>31</v>
      </c>
      <c r="N5" s="11" t="s">
        <v>32</v>
      </c>
      <c r="O5" s="11" t="s">
        <v>33</v>
      </c>
      <c r="P5" s="11" t="s">
        <v>34</v>
      </c>
      <c r="Q5" s="11" t="s">
        <v>35</v>
      </c>
      <c r="R5" s="11" t="s">
        <v>36</v>
      </c>
    </row>
    <row r="6" spans="1:18" ht="132" customHeight="1">
      <c r="A6" s="11" t="s">
        <v>37</v>
      </c>
      <c r="B6" s="12" t="s">
        <v>38</v>
      </c>
      <c r="C6" s="13">
        <v>96103</v>
      </c>
      <c r="D6" s="13">
        <v>96103</v>
      </c>
      <c r="E6" s="14"/>
      <c r="F6" s="13"/>
      <c r="G6" s="13"/>
      <c r="H6" s="14"/>
      <c r="I6" s="13"/>
      <c r="J6" s="13"/>
      <c r="K6" s="13">
        <f>C6</f>
        <v>96103</v>
      </c>
      <c r="L6" s="13">
        <f>D6</f>
        <v>96103</v>
      </c>
      <c r="M6" s="15">
        <f aca="true" t="shared" si="0" ref="M6:M9">D6/C6*100</f>
        <v>100</v>
      </c>
      <c r="N6" s="16"/>
      <c r="O6" s="17" t="s">
        <v>39</v>
      </c>
      <c r="P6" s="18" t="s">
        <v>40</v>
      </c>
      <c r="Q6" s="16" t="s">
        <v>41</v>
      </c>
      <c r="R6" s="11" t="s">
        <v>42</v>
      </c>
    </row>
    <row r="7" spans="1:18" ht="85.5" customHeight="1">
      <c r="A7" s="19" t="s">
        <v>43</v>
      </c>
      <c r="B7" s="12" t="s">
        <v>44</v>
      </c>
      <c r="C7" s="13">
        <f>K7</f>
        <v>106163.97</v>
      </c>
      <c r="D7" s="13">
        <v>0</v>
      </c>
      <c r="E7" s="14"/>
      <c r="F7" s="13"/>
      <c r="G7" s="13"/>
      <c r="H7" s="14"/>
      <c r="I7" s="13"/>
      <c r="J7" s="13"/>
      <c r="K7" s="13">
        <v>106163.97</v>
      </c>
      <c r="L7" s="13"/>
      <c r="M7" s="20">
        <f t="shared" si="0"/>
        <v>0</v>
      </c>
      <c r="N7" s="21"/>
      <c r="O7" s="22" t="s">
        <v>45</v>
      </c>
      <c r="P7" s="23" t="s">
        <v>40</v>
      </c>
      <c r="Q7" s="21"/>
      <c r="R7" s="16" t="s">
        <v>46</v>
      </c>
    </row>
    <row r="8" spans="1:253" ht="132.75" customHeight="1">
      <c r="A8" s="19" t="s">
        <v>47</v>
      </c>
      <c r="B8" s="12"/>
      <c r="C8" s="13">
        <f>F8+I8+K8</f>
        <v>117087873.03</v>
      </c>
      <c r="D8" s="13">
        <v>0</v>
      </c>
      <c r="E8" s="14" t="s">
        <v>48</v>
      </c>
      <c r="F8" s="13">
        <v>114631369.45</v>
      </c>
      <c r="G8" s="13"/>
      <c r="H8" s="14" t="s">
        <v>49</v>
      </c>
      <c r="I8" s="13">
        <v>2339415.7</v>
      </c>
      <c r="J8" s="13"/>
      <c r="K8" s="13">
        <v>117087.88</v>
      </c>
      <c r="L8" s="13"/>
      <c r="M8" s="20">
        <f t="shared" si="0"/>
        <v>0</v>
      </c>
      <c r="N8" s="24" t="s">
        <v>50</v>
      </c>
      <c r="O8" s="10" t="s">
        <v>51</v>
      </c>
      <c r="P8" s="25" t="s">
        <v>52</v>
      </c>
      <c r="Q8" s="25" t="s">
        <v>53</v>
      </c>
      <c r="R8" s="1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</row>
    <row r="9" spans="1:253" s="2" customFormat="1" ht="162.75" customHeight="1">
      <c r="A9" s="19" t="s">
        <v>54</v>
      </c>
      <c r="B9" s="12" t="s">
        <v>55</v>
      </c>
      <c r="C9" s="13">
        <f>1580000+5222855+89000+5000</f>
        <v>6896855</v>
      </c>
      <c r="D9" s="13">
        <f>3689153.39+89000+113.83</f>
        <v>3778267.22</v>
      </c>
      <c r="E9" s="14"/>
      <c r="F9" s="13"/>
      <c r="G9" s="13"/>
      <c r="H9" s="14"/>
      <c r="I9" s="13"/>
      <c r="J9" s="13"/>
      <c r="K9" s="13">
        <f>C9</f>
        <v>6896855</v>
      </c>
      <c r="L9" s="13">
        <f>D9</f>
        <v>3778267.22</v>
      </c>
      <c r="M9" s="20">
        <f t="shared" si="0"/>
        <v>54.782465631073876</v>
      </c>
      <c r="N9" s="21" t="s">
        <v>56</v>
      </c>
      <c r="O9" s="27" t="s">
        <v>57</v>
      </c>
      <c r="P9" s="28" t="s">
        <v>58</v>
      </c>
      <c r="Q9" s="28" t="s">
        <v>59</v>
      </c>
      <c r="R9" s="10" t="s">
        <v>60</v>
      </c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</row>
    <row r="10" spans="1:253" s="2" customFormat="1" ht="16.5" customHeight="1">
      <c r="A10" s="19" t="s">
        <v>61</v>
      </c>
      <c r="B10" s="12"/>
      <c r="C10" s="29">
        <v>5490000</v>
      </c>
      <c r="D10" s="30">
        <v>0</v>
      </c>
      <c r="E10" s="31"/>
      <c r="F10" s="30"/>
      <c r="G10" s="30"/>
      <c r="H10" s="31"/>
      <c r="I10" s="30"/>
      <c r="J10" s="30"/>
      <c r="K10" s="30"/>
      <c r="L10" s="30"/>
      <c r="M10" s="20"/>
      <c r="N10" s="21"/>
      <c r="O10" s="32"/>
      <c r="P10" s="28"/>
      <c r="Q10" s="28"/>
      <c r="R10" s="10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</row>
    <row r="11" spans="1:253" s="2" customFormat="1" ht="16.5" customHeight="1">
      <c r="A11" s="19" t="s">
        <v>62</v>
      </c>
      <c r="B11" s="12"/>
      <c r="C11" s="29">
        <f>7000000</f>
        <v>7000000</v>
      </c>
      <c r="D11" s="30">
        <v>2150000</v>
      </c>
      <c r="E11" s="31"/>
      <c r="F11" s="30"/>
      <c r="G11" s="30"/>
      <c r="H11" s="31"/>
      <c r="I11" s="30"/>
      <c r="J11" s="30"/>
      <c r="K11" s="30"/>
      <c r="L11" s="30"/>
      <c r="M11" s="20"/>
      <c r="N11" s="21"/>
      <c r="O11" s="32"/>
      <c r="P11" s="28"/>
      <c r="Q11" s="28"/>
      <c r="R11" s="10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</row>
    <row r="12" spans="1:253" s="2" customFormat="1" ht="16.5" customHeight="1">
      <c r="A12" s="19" t="s">
        <v>63</v>
      </c>
      <c r="B12" s="12"/>
      <c r="C12" s="29">
        <v>6670300</v>
      </c>
      <c r="D12" s="30">
        <v>0</v>
      </c>
      <c r="E12" s="31"/>
      <c r="F12" s="30"/>
      <c r="G12" s="30"/>
      <c r="H12" s="31"/>
      <c r="I12" s="30"/>
      <c r="J12" s="30"/>
      <c r="K12" s="30"/>
      <c r="L12" s="30"/>
      <c r="M12" s="20"/>
      <c r="N12" s="21"/>
      <c r="O12" s="32"/>
      <c r="P12" s="28"/>
      <c r="Q12" s="28"/>
      <c r="R12" s="10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</row>
    <row r="13" spans="1:253" s="2" customFormat="1" ht="16.5" customHeight="1">
      <c r="A13" s="19" t="s">
        <v>64</v>
      </c>
      <c r="B13" s="12"/>
      <c r="C13" s="29">
        <v>2191000</v>
      </c>
      <c r="D13" s="13">
        <v>2191000</v>
      </c>
      <c r="E13" s="14"/>
      <c r="F13" s="13"/>
      <c r="G13" s="13"/>
      <c r="H13" s="14"/>
      <c r="I13" s="13"/>
      <c r="J13" s="13"/>
      <c r="K13" s="13"/>
      <c r="L13" s="13"/>
      <c r="M13" s="20"/>
      <c r="N13" s="21"/>
      <c r="O13" s="32"/>
      <c r="P13" s="28"/>
      <c r="Q13" s="28"/>
      <c r="R13" s="10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</row>
    <row r="14" spans="1:253" s="2" customFormat="1" ht="16.5" customHeight="1">
      <c r="A14" s="19" t="s">
        <v>65</v>
      </c>
      <c r="B14" s="12"/>
      <c r="C14" s="29">
        <v>678000</v>
      </c>
      <c r="D14" s="13">
        <v>200920</v>
      </c>
      <c r="E14" s="14"/>
      <c r="F14" s="13"/>
      <c r="G14" s="13"/>
      <c r="H14" s="14"/>
      <c r="I14" s="13"/>
      <c r="J14" s="13"/>
      <c r="K14" s="13"/>
      <c r="L14" s="13"/>
      <c r="M14" s="20"/>
      <c r="N14" s="21"/>
      <c r="O14" s="32"/>
      <c r="P14" s="28"/>
      <c r="Q14" s="28"/>
      <c r="R14" s="10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</row>
    <row r="15" spans="1:253" s="2" customFormat="1" ht="84" customHeight="1">
      <c r="A15" s="19" t="s">
        <v>66</v>
      </c>
      <c r="B15" s="12" t="s">
        <v>67</v>
      </c>
      <c r="C15" s="29">
        <v>170000</v>
      </c>
      <c r="D15" s="13">
        <v>170000</v>
      </c>
      <c r="E15" s="14"/>
      <c r="F15" s="13"/>
      <c r="G15" s="13"/>
      <c r="H15" s="14"/>
      <c r="I15" s="13"/>
      <c r="J15" s="13"/>
      <c r="K15" s="13">
        <v>170000</v>
      </c>
      <c r="L15" s="13">
        <v>170000</v>
      </c>
      <c r="M15" s="33">
        <f aca="true" t="shared" si="1" ref="M15:M18">D15/C15*100</f>
        <v>100</v>
      </c>
      <c r="N15" s="28" t="s">
        <v>68</v>
      </c>
      <c r="O15" s="28" t="s">
        <v>69</v>
      </c>
      <c r="P15" s="34" t="s">
        <v>40</v>
      </c>
      <c r="Q15" s="34" t="s">
        <v>70</v>
      </c>
      <c r="R15" s="11" t="s">
        <v>71</v>
      </c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</row>
    <row r="16" spans="1:253" ht="117" customHeight="1">
      <c r="A16" s="19" t="s">
        <v>72</v>
      </c>
      <c r="B16" s="12" t="s">
        <v>73</v>
      </c>
      <c r="C16" s="29">
        <v>2872800</v>
      </c>
      <c r="D16" s="13">
        <v>2872800</v>
      </c>
      <c r="E16" s="14"/>
      <c r="F16" s="13">
        <v>496712.65</v>
      </c>
      <c r="G16" s="13">
        <v>496712.65</v>
      </c>
      <c r="H16" s="14" t="s">
        <v>74</v>
      </c>
      <c r="I16" s="13">
        <v>1283628.08</v>
      </c>
      <c r="J16" s="13">
        <v>1283628.08</v>
      </c>
      <c r="K16" s="13">
        <v>1092459.27</v>
      </c>
      <c r="L16" s="13">
        <v>1092459.27</v>
      </c>
      <c r="M16" s="33">
        <f t="shared" si="1"/>
        <v>100</v>
      </c>
      <c r="N16" s="28" t="s">
        <v>68</v>
      </c>
      <c r="O16" s="28" t="s">
        <v>75</v>
      </c>
      <c r="P16" s="34" t="s">
        <v>40</v>
      </c>
      <c r="Q16" s="34" t="s">
        <v>76</v>
      </c>
      <c r="R16" s="10" t="s">
        <v>77</v>
      </c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</row>
    <row r="17" spans="1:253" ht="163.5" customHeight="1">
      <c r="A17" s="10" t="s">
        <v>78</v>
      </c>
      <c r="B17" s="12" t="s">
        <v>79</v>
      </c>
      <c r="C17" s="29">
        <v>271140</v>
      </c>
      <c r="D17" s="13">
        <v>271140</v>
      </c>
      <c r="E17" s="14"/>
      <c r="F17" s="13"/>
      <c r="G17" s="13"/>
      <c r="H17" s="14" t="s">
        <v>80</v>
      </c>
      <c r="I17" s="13">
        <v>181140</v>
      </c>
      <c r="J17" s="13">
        <v>181140</v>
      </c>
      <c r="K17" s="13">
        <v>90000</v>
      </c>
      <c r="L17" s="13">
        <v>90000</v>
      </c>
      <c r="M17" s="33">
        <f t="shared" si="1"/>
        <v>100</v>
      </c>
      <c r="N17" s="28" t="s">
        <v>68</v>
      </c>
      <c r="O17" s="28" t="s">
        <v>81</v>
      </c>
      <c r="P17" s="34" t="s">
        <v>40</v>
      </c>
      <c r="Q17" s="34" t="s">
        <v>76</v>
      </c>
      <c r="R17" s="10" t="s">
        <v>77</v>
      </c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</row>
    <row r="18" spans="1:253" s="2" customFormat="1" ht="144" customHeight="1">
      <c r="A18" s="19" t="s">
        <v>82</v>
      </c>
      <c r="B18" s="12" t="s">
        <v>83</v>
      </c>
      <c r="C18" s="29">
        <f>179000+33000</f>
        <v>212000</v>
      </c>
      <c r="D18" s="13">
        <f>79593</f>
        <v>79593</v>
      </c>
      <c r="E18" s="14"/>
      <c r="F18" s="13"/>
      <c r="G18" s="13"/>
      <c r="H18" s="14"/>
      <c r="I18" s="13"/>
      <c r="J18" s="13"/>
      <c r="K18" s="13"/>
      <c r="L18" s="13"/>
      <c r="M18" s="33">
        <f t="shared" si="1"/>
        <v>37.5438679245283</v>
      </c>
      <c r="N18" s="28" t="s">
        <v>84</v>
      </c>
      <c r="O18" s="35" t="s">
        <v>85</v>
      </c>
      <c r="P18" s="28" t="s">
        <v>86</v>
      </c>
      <c r="Q18" s="34" t="s">
        <v>68</v>
      </c>
      <c r="R18" s="11" t="s">
        <v>87</v>
      </c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</row>
    <row r="19" spans="1:253" s="2" customFormat="1" ht="117.75" customHeight="1">
      <c r="A19" s="11" t="s">
        <v>88</v>
      </c>
      <c r="B19" s="12" t="s">
        <v>89</v>
      </c>
      <c r="C19" s="29">
        <f>1045608.67+717606.18</f>
        <v>1763214.85</v>
      </c>
      <c r="D19" s="13">
        <v>0</v>
      </c>
      <c r="E19" s="14" t="s">
        <v>90</v>
      </c>
      <c r="F19" s="13">
        <v>506345.57</v>
      </c>
      <c r="G19" s="13">
        <v>0</v>
      </c>
      <c r="H19" s="14" t="s">
        <v>91</v>
      </c>
      <c r="I19" s="13">
        <v>1101869.28</v>
      </c>
      <c r="J19" s="13">
        <v>0</v>
      </c>
      <c r="K19" s="13">
        <v>155000</v>
      </c>
      <c r="L19" s="13" t="s">
        <v>92</v>
      </c>
      <c r="M19" s="33">
        <v>0</v>
      </c>
      <c r="N19" s="28" t="s">
        <v>93</v>
      </c>
      <c r="O19" s="28" t="s">
        <v>92</v>
      </c>
      <c r="P19" s="34" t="s">
        <v>92</v>
      </c>
      <c r="Q19" s="34" t="s">
        <v>92</v>
      </c>
      <c r="R19" s="10" t="s">
        <v>60</v>
      </c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</row>
    <row r="20" spans="1:18" ht="75" customHeight="1">
      <c r="A20" s="10" t="s">
        <v>94</v>
      </c>
      <c r="B20" s="12" t="s">
        <v>95</v>
      </c>
      <c r="C20" s="29">
        <v>520000</v>
      </c>
      <c r="D20" s="13">
        <v>425431</v>
      </c>
      <c r="E20" s="14"/>
      <c r="F20" s="13"/>
      <c r="G20" s="13"/>
      <c r="H20" s="14"/>
      <c r="I20" s="13"/>
      <c r="J20" s="13"/>
      <c r="K20" s="13">
        <f aca="true" t="shared" si="2" ref="K20:K21">C20</f>
        <v>520000</v>
      </c>
      <c r="L20" s="13">
        <f>D20</f>
        <v>425431</v>
      </c>
      <c r="M20" s="33">
        <f aca="true" t="shared" si="3" ref="M20:M43">D20/C20*100</f>
        <v>81.81365384615384</v>
      </c>
      <c r="N20" s="28" t="s">
        <v>96</v>
      </c>
      <c r="O20" s="35" t="s">
        <v>97</v>
      </c>
      <c r="P20" s="28" t="s">
        <v>98</v>
      </c>
      <c r="Q20" s="34"/>
      <c r="R20" s="10" t="s">
        <v>99</v>
      </c>
    </row>
    <row r="21" spans="1:18" ht="103.5" customHeight="1">
      <c r="A21" s="10" t="s">
        <v>100</v>
      </c>
      <c r="B21" s="12" t="s">
        <v>101</v>
      </c>
      <c r="C21" s="29">
        <v>3000</v>
      </c>
      <c r="D21" s="13">
        <v>3000</v>
      </c>
      <c r="E21" s="14"/>
      <c r="F21" s="13"/>
      <c r="G21" s="13"/>
      <c r="H21" s="14"/>
      <c r="I21" s="13"/>
      <c r="J21" s="13"/>
      <c r="K21" s="13">
        <f t="shared" si="2"/>
        <v>3000</v>
      </c>
      <c r="L21" s="13">
        <v>3000</v>
      </c>
      <c r="M21" s="33">
        <f t="shared" si="3"/>
        <v>100</v>
      </c>
      <c r="N21" s="28"/>
      <c r="O21" s="28" t="s">
        <v>102</v>
      </c>
      <c r="P21" s="34"/>
      <c r="Q21" s="34"/>
      <c r="R21" s="10" t="s">
        <v>42</v>
      </c>
    </row>
    <row r="22" spans="1:18" ht="361.5" customHeight="1">
      <c r="A22" s="10" t="s">
        <v>103</v>
      </c>
      <c r="B22" s="12" t="s">
        <v>104</v>
      </c>
      <c r="C22" s="29">
        <v>4765300</v>
      </c>
      <c r="D22" s="30">
        <v>3615422.48</v>
      </c>
      <c r="E22" s="31"/>
      <c r="F22" s="30"/>
      <c r="G22" s="30"/>
      <c r="H22" s="31"/>
      <c r="I22" s="30"/>
      <c r="J22" s="30"/>
      <c r="K22" s="30">
        <v>4908436.75</v>
      </c>
      <c r="L22" s="30">
        <v>4737249.42</v>
      </c>
      <c r="M22" s="33">
        <f t="shared" si="3"/>
        <v>75.86977692904959</v>
      </c>
      <c r="N22" s="28" t="s">
        <v>105</v>
      </c>
      <c r="O22" s="28" t="s">
        <v>106</v>
      </c>
      <c r="P22" s="34" t="s">
        <v>40</v>
      </c>
      <c r="Q22" s="28" t="s">
        <v>41</v>
      </c>
      <c r="R22" s="10" t="s">
        <v>99</v>
      </c>
    </row>
    <row r="23" spans="1:18" ht="87.75" customHeight="1">
      <c r="A23" s="10" t="s">
        <v>107</v>
      </c>
      <c r="B23" s="12" t="s">
        <v>108</v>
      </c>
      <c r="C23" s="29">
        <v>99327.06</v>
      </c>
      <c r="D23" s="30">
        <f>L23</f>
        <v>99320.06</v>
      </c>
      <c r="E23" s="31"/>
      <c r="F23" s="30"/>
      <c r="G23" s="30"/>
      <c r="H23" s="31"/>
      <c r="I23" s="30"/>
      <c r="J23" s="30"/>
      <c r="K23" s="30">
        <f>C23</f>
        <v>99327.06</v>
      </c>
      <c r="L23" s="30">
        <v>99320.06</v>
      </c>
      <c r="M23" s="33">
        <f t="shared" si="3"/>
        <v>99.99295257505861</v>
      </c>
      <c r="N23" s="28"/>
      <c r="O23" s="28" t="s">
        <v>109</v>
      </c>
      <c r="P23" s="34" t="s">
        <v>40</v>
      </c>
      <c r="Q23" s="34" t="s">
        <v>70</v>
      </c>
      <c r="R23" s="36" t="s">
        <v>77</v>
      </c>
    </row>
    <row r="24" spans="1:18" ht="189" customHeight="1">
      <c r="A24" s="10" t="s">
        <v>110</v>
      </c>
      <c r="B24" s="12" t="s">
        <v>111</v>
      </c>
      <c r="C24" s="13">
        <v>64703967.56</v>
      </c>
      <c r="D24" s="13">
        <v>52764066.68</v>
      </c>
      <c r="E24" s="14"/>
      <c r="F24" s="13"/>
      <c r="G24" s="13"/>
      <c r="H24" s="14" t="s">
        <v>112</v>
      </c>
      <c r="I24" s="13">
        <f>9911600+1140100</f>
        <v>11051700</v>
      </c>
      <c r="J24" s="13">
        <f>8484861.78+806201.77</f>
        <v>9291063.549999999</v>
      </c>
      <c r="K24" s="13">
        <f>C24-I24</f>
        <v>53652267.56</v>
      </c>
      <c r="L24" s="13">
        <f>D24-J24</f>
        <v>43473003.13</v>
      </c>
      <c r="M24" s="33">
        <f t="shared" si="3"/>
        <v>81.54687984329844</v>
      </c>
      <c r="N24" s="28" t="s">
        <v>113</v>
      </c>
      <c r="O24" s="28" t="s">
        <v>114</v>
      </c>
      <c r="P24" s="34" t="s">
        <v>68</v>
      </c>
      <c r="Q24" s="34" t="s">
        <v>68</v>
      </c>
      <c r="R24" s="11" t="s">
        <v>115</v>
      </c>
    </row>
    <row r="25" spans="1:253" ht="62.25" customHeight="1">
      <c r="A25" s="10" t="s">
        <v>116</v>
      </c>
      <c r="B25" s="12" t="s">
        <v>117</v>
      </c>
      <c r="C25" s="13">
        <f aca="true" t="shared" si="4" ref="C25:C26">F25+I25+K25</f>
        <v>17437377.29</v>
      </c>
      <c r="D25" s="13">
        <f aca="true" t="shared" si="5" ref="D25:D26">G25+J25+L25</f>
        <v>16096346.49</v>
      </c>
      <c r="E25" s="14"/>
      <c r="F25" s="13"/>
      <c r="G25" s="13"/>
      <c r="H25" s="14"/>
      <c r="I25" s="13"/>
      <c r="J25" s="13"/>
      <c r="K25" s="37">
        <v>17437377.29</v>
      </c>
      <c r="L25" s="37">
        <v>16096346.49</v>
      </c>
      <c r="M25" s="33">
        <f t="shared" si="3"/>
        <v>92.3094466690868</v>
      </c>
      <c r="N25" s="28" t="s">
        <v>118</v>
      </c>
      <c r="O25" s="28" t="s">
        <v>119</v>
      </c>
      <c r="P25" s="28" t="s">
        <v>120</v>
      </c>
      <c r="Q25" s="34"/>
      <c r="R25" s="10" t="s">
        <v>121</v>
      </c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</row>
    <row r="26" spans="1:253" ht="68.25" customHeight="1">
      <c r="A26" s="10" t="s">
        <v>122</v>
      </c>
      <c r="B26" s="12"/>
      <c r="C26" s="13">
        <f t="shared" si="4"/>
        <v>31875043.69</v>
      </c>
      <c r="D26" s="13">
        <f t="shared" si="5"/>
        <v>31639544.04</v>
      </c>
      <c r="E26" s="14"/>
      <c r="F26" s="13"/>
      <c r="G26" s="13"/>
      <c r="H26" s="14" t="s">
        <v>123</v>
      </c>
      <c r="I26" s="13">
        <v>30436141</v>
      </c>
      <c r="J26" s="13">
        <v>30202996.8</v>
      </c>
      <c r="K26" s="13">
        <v>1438902.69</v>
      </c>
      <c r="L26" s="13">
        <v>1436547.24</v>
      </c>
      <c r="M26" s="33">
        <f t="shared" si="3"/>
        <v>99.26117858130533</v>
      </c>
      <c r="N26" s="28"/>
      <c r="O26" s="28"/>
      <c r="P26" s="28" t="s">
        <v>120</v>
      </c>
      <c r="Q26" s="34"/>
      <c r="R26" s="10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</row>
    <row r="27" spans="1:253" ht="345" customHeight="1">
      <c r="A27" s="10" t="s">
        <v>124</v>
      </c>
      <c r="B27" s="12" t="s">
        <v>125</v>
      </c>
      <c r="C27" s="13">
        <f>I27+K27</f>
        <v>12679900</v>
      </c>
      <c r="D27" s="13">
        <v>12679900</v>
      </c>
      <c r="E27" s="14"/>
      <c r="F27" s="13"/>
      <c r="G27" s="13"/>
      <c r="H27" s="14" t="s">
        <v>74</v>
      </c>
      <c r="I27" s="13">
        <v>12045905.01</v>
      </c>
      <c r="J27" s="13">
        <v>12045905.01</v>
      </c>
      <c r="K27" s="13">
        <v>633994.99</v>
      </c>
      <c r="L27" s="13">
        <v>633994.99</v>
      </c>
      <c r="M27" s="33">
        <f t="shared" si="3"/>
        <v>100</v>
      </c>
      <c r="N27" s="28" t="s">
        <v>68</v>
      </c>
      <c r="O27" s="12" t="s">
        <v>126</v>
      </c>
      <c r="P27" s="28" t="s">
        <v>120</v>
      </c>
      <c r="Q27" s="28" t="s">
        <v>41</v>
      </c>
      <c r="R27" s="11" t="s">
        <v>99</v>
      </c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</row>
    <row r="28" spans="1:253" ht="53.25" customHeight="1">
      <c r="A28" s="38" t="s">
        <v>127</v>
      </c>
      <c r="B28" s="12" t="s">
        <v>128</v>
      </c>
      <c r="C28" s="13">
        <f aca="true" t="shared" si="6" ref="C28:C31">F28+I28+K28</f>
        <v>320000</v>
      </c>
      <c r="D28" s="13">
        <f aca="true" t="shared" si="7" ref="D28:D31">G28+J28+L28</f>
        <v>319973.38</v>
      </c>
      <c r="E28" s="14"/>
      <c r="F28" s="13"/>
      <c r="G28" s="13"/>
      <c r="H28" s="14"/>
      <c r="I28" s="13"/>
      <c r="J28" s="13"/>
      <c r="K28" s="13">
        <v>320000</v>
      </c>
      <c r="L28" s="13">
        <v>319973.38</v>
      </c>
      <c r="M28" s="33">
        <f t="shared" si="3"/>
        <v>99.99168125</v>
      </c>
      <c r="N28" s="28"/>
      <c r="O28" s="28" t="s">
        <v>129</v>
      </c>
      <c r="P28" s="34" t="s">
        <v>40</v>
      </c>
      <c r="Q28" s="28" t="s">
        <v>130</v>
      </c>
      <c r="R28" s="11" t="s">
        <v>77</v>
      </c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</row>
    <row r="29" spans="1:18" ht="90.75" customHeight="1">
      <c r="A29" s="38" t="s">
        <v>131</v>
      </c>
      <c r="B29" s="12"/>
      <c r="C29" s="13">
        <f t="shared" si="6"/>
        <v>390890</v>
      </c>
      <c r="D29" s="13">
        <f t="shared" si="7"/>
        <v>390890</v>
      </c>
      <c r="E29" s="14"/>
      <c r="F29" s="13"/>
      <c r="G29" s="13"/>
      <c r="H29" s="14" t="s">
        <v>132</v>
      </c>
      <c r="I29" s="13">
        <v>330890</v>
      </c>
      <c r="J29" s="13">
        <v>330890</v>
      </c>
      <c r="K29" s="13">
        <v>60000</v>
      </c>
      <c r="L29" s="13">
        <v>60000</v>
      </c>
      <c r="M29" s="33">
        <f t="shared" si="3"/>
        <v>100</v>
      </c>
      <c r="N29" s="39"/>
      <c r="O29" s="28" t="s">
        <v>133</v>
      </c>
      <c r="P29" s="34" t="s">
        <v>40</v>
      </c>
      <c r="Q29" s="28" t="s">
        <v>41</v>
      </c>
      <c r="R29" s="11"/>
    </row>
    <row r="30" spans="1:18" ht="312.75" customHeight="1">
      <c r="A30" s="10" t="s">
        <v>134</v>
      </c>
      <c r="B30" s="12" t="s">
        <v>135</v>
      </c>
      <c r="C30" s="13">
        <f t="shared" si="6"/>
        <v>1880108.96</v>
      </c>
      <c r="D30" s="13">
        <f t="shared" si="7"/>
        <v>1880108.96</v>
      </c>
      <c r="E30" s="14"/>
      <c r="F30" s="13"/>
      <c r="G30" s="13"/>
      <c r="H30" s="14"/>
      <c r="I30" s="13"/>
      <c r="J30" s="13"/>
      <c r="K30" s="37">
        <v>1880108.96</v>
      </c>
      <c r="L30" s="37">
        <v>1880108.96</v>
      </c>
      <c r="M30" s="33">
        <f t="shared" si="3"/>
        <v>100</v>
      </c>
      <c r="N30" s="28" t="s">
        <v>130</v>
      </c>
      <c r="O30" s="35" t="s">
        <v>136</v>
      </c>
      <c r="P30" s="34" t="s">
        <v>40</v>
      </c>
      <c r="Q30" s="28" t="s">
        <v>41</v>
      </c>
      <c r="R30" s="11" t="s">
        <v>99</v>
      </c>
    </row>
    <row r="31" spans="1:18" ht="206.25" customHeight="1">
      <c r="A31" s="10" t="s">
        <v>137</v>
      </c>
      <c r="B31" s="12"/>
      <c r="C31" s="29">
        <f t="shared" si="6"/>
        <v>2450000</v>
      </c>
      <c r="D31" s="30">
        <f t="shared" si="7"/>
        <v>2450000</v>
      </c>
      <c r="E31" s="31" t="s">
        <v>138</v>
      </c>
      <c r="F31" s="30"/>
      <c r="G31" s="30"/>
      <c r="H31" s="31" t="s">
        <v>139</v>
      </c>
      <c r="I31" s="30">
        <v>1250000</v>
      </c>
      <c r="J31" s="30">
        <v>1250000</v>
      </c>
      <c r="K31" s="30">
        <v>1200000</v>
      </c>
      <c r="L31" s="30">
        <v>1200000</v>
      </c>
      <c r="M31" s="20">
        <f t="shared" si="3"/>
        <v>100</v>
      </c>
      <c r="N31" s="21"/>
      <c r="O31" s="40" t="s">
        <v>140</v>
      </c>
      <c r="P31" s="23" t="s">
        <v>40</v>
      </c>
      <c r="Q31" s="21" t="s">
        <v>141</v>
      </c>
      <c r="R31" s="11"/>
    </row>
    <row r="32" spans="1:253" ht="117.75" customHeight="1">
      <c r="A32" s="19" t="s">
        <v>142</v>
      </c>
      <c r="B32" s="41" t="s">
        <v>143</v>
      </c>
      <c r="C32" s="13">
        <v>11000</v>
      </c>
      <c r="D32" s="30">
        <f aca="true" t="shared" si="8" ref="D32:D33">L32</f>
        <v>10972.8</v>
      </c>
      <c r="E32" s="31"/>
      <c r="F32" s="30"/>
      <c r="G32" s="30"/>
      <c r="H32" s="31"/>
      <c r="I32" s="30"/>
      <c r="J32" s="30"/>
      <c r="K32" s="30">
        <f aca="true" t="shared" si="9" ref="K32:K33">C32</f>
        <v>11000</v>
      </c>
      <c r="L32" s="30">
        <v>10972.8</v>
      </c>
      <c r="M32" s="20">
        <f t="shared" si="3"/>
        <v>99.75272727272727</v>
      </c>
      <c r="N32" s="21"/>
      <c r="O32" s="21" t="s">
        <v>144</v>
      </c>
      <c r="P32" s="23" t="s">
        <v>40</v>
      </c>
      <c r="Q32" s="21" t="s">
        <v>41</v>
      </c>
      <c r="R32" s="10" t="s">
        <v>42</v>
      </c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</row>
    <row r="33" spans="1:18" ht="72" customHeight="1">
      <c r="A33" s="19" t="s">
        <v>145</v>
      </c>
      <c r="B33" s="41" t="s">
        <v>146</v>
      </c>
      <c r="C33" s="13">
        <v>502000</v>
      </c>
      <c r="D33" s="13">
        <f t="shared" si="8"/>
        <v>164600</v>
      </c>
      <c r="E33" s="14"/>
      <c r="F33" s="13"/>
      <c r="G33" s="13"/>
      <c r="H33" s="14"/>
      <c r="I33" s="30"/>
      <c r="J33" s="30"/>
      <c r="K33" s="30">
        <f t="shared" si="9"/>
        <v>502000</v>
      </c>
      <c r="L33" s="30">
        <v>164600</v>
      </c>
      <c r="M33" s="20">
        <f t="shared" si="3"/>
        <v>32.788844621513945</v>
      </c>
      <c r="N33" s="21"/>
      <c r="O33" s="21" t="s">
        <v>147</v>
      </c>
      <c r="P33" s="23" t="s">
        <v>40</v>
      </c>
      <c r="Q33" s="21" t="s">
        <v>41</v>
      </c>
      <c r="R33" s="16" t="s">
        <v>148</v>
      </c>
    </row>
    <row r="34" spans="1:18" ht="123.75" customHeight="1">
      <c r="A34" s="10" t="s">
        <v>149</v>
      </c>
      <c r="B34" s="41" t="s">
        <v>150</v>
      </c>
      <c r="C34" s="13">
        <f>F34+I34+K34</f>
        <v>1089618.6</v>
      </c>
      <c r="D34" s="13">
        <f>G34+J34+L34</f>
        <v>1089618.6</v>
      </c>
      <c r="E34" s="14"/>
      <c r="F34" s="13"/>
      <c r="G34" s="13"/>
      <c r="H34" s="14"/>
      <c r="I34" s="37">
        <v>148800</v>
      </c>
      <c r="J34" s="37">
        <v>148800</v>
      </c>
      <c r="K34" s="13">
        <v>940818.6</v>
      </c>
      <c r="L34" s="13">
        <v>940818.6</v>
      </c>
      <c r="M34" s="33">
        <f t="shared" si="3"/>
        <v>100</v>
      </c>
      <c r="N34" s="28"/>
      <c r="O34" s="28" t="s">
        <v>40</v>
      </c>
      <c r="P34" s="23" t="s">
        <v>40</v>
      </c>
      <c r="Q34" s="23" t="s">
        <v>70</v>
      </c>
      <c r="R34" s="10" t="s">
        <v>77</v>
      </c>
    </row>
    <row r="35" spans="1:18" ht="132.75" customHeight="1">
      <c r="A35" s="19" t="s">
        <v>151</v>
      </c>
      <c r="B35" s="41" t="s">
        <v>152</v>
      </c>
      <c r="C35" s="13">
        <v>2029300</v>
      </c>
      <c r="D35" s="13">
        <v>2024300</v>
      </c>
      <c r="E35" s="14"/>
      <c r="F35" s="13"/>
      <c r="G35" s="13"/>
      <c r="H35" s="14" t="s">
        <v>153</v>
      </c>
      <c r="I35" s="13">
        <v>1518200</v>
      </c>
      <c r="J35" s="13">
        <v>1518200</v>
      </c>
      <c r="K35" s="13">
        <f>506100+5000</f>
        <v>511100</v>
      </c>
      <c r="L35" s="13">
        <v>510940</v>
      </c>
      <c r="M35" s="33">
        <f t="shared" si="3"/>
        <v>99.75360961908048</v>
      </c>
      <c r="N35" s="28"/>
      <c r="O35" s="28" t="s">
        <v>40</v>
      </c>
      <c r="P35" s="23" t="s">
        <v>40</v>
      </c>
      <c r="Q35" s="23" t="s">
        <v>70</v>
      </c>
      <c r="R35" s="10" t="s">
        <v>77</v>
      </c>
    </row>
    <row r="36" spans="1:18" ht="129" customHeight="1">
      <c r="A36" s="19" t="s">
        <v>154</v>
      </c>
      <c r="B36" s="41" t="s">
        <v>155</v>
      </c>
      <c r="C36" s="13">
        <v>460000</v>
      </c>
      <c r="D36" s="13">
        <v>460000</v>
      </c>
      <c r="E36" s="14"/>
      <c r="F36" s="13"/>
      <c r="G36" s="13"/>
      <c r="H36" s="14"/>
      <c r="I36" s="13"/>
      <c r="J36" s="13"/>
      <c r="K36" s="13">
        <f>C36</f>
        <v>460000</v>
      </c>
      <c r="L36" s="13">
        <f>D36</f>
        <v>460000</v>
      </c>
      <c r="M36" s="33">
        <f t="shared" si="3"/>
        <v>100</v>
      </c>
      <c r="N36" s="28" t="s">
        <v>92</v>
      </c>
      <c r="O36" s="28" t="s">
        <v>156</v>
      </c>
      <c r="P36" s="23" t="s">
        <v>40</v>
      </c>
      <c r="Q36" s="23" t="s">
        <v>70</v>
      </c>
      <c r="R36" s="10" t="s">
        <v>157</v>
      </c>
    </row>
    <row r="37" spans="1:253" ht="135" customHeight="1">
      <c r="A37" s="19" t="s">
        <v>158</v>
      </c>
      <c r="B37" s="41"/>
      <c r="C37" s="13">
        <v>5000000</v>
      </c>
      <c r="D37" s="13">
        <v>5000000</v>
      </c>
      <c r="E37" s="14"/>
      <c r="F37" s="13"/>
      <c r="G37" s="13"/>
      <c r="H37" s="14" t="s">
        <v>159</v>
      </c>
      <c r="I37" s="13">
        <v>4500000</v>
      </c>
      <c r="J37" s="13">
        <v>4500000</v>
      </c>
      <c r="K37" s="13">
        <v>500000</v>
      </c>
      <c r="L37" s="13">
        <v>500000</v>
      </c>
      <c r="M37" s="33">
        <f t="shared" si="3"/>
        <v>100</v>
      </c>
      <c r="N37" s="28" t="s">
        <v>92</v>
      </c>
      <c r="O37" s="28" t="s">
        <v>160</v>
      </c>
      <c r="P37" s="23" t="s">
        <v>40</v>
      </c>
      <c r="Q37" s="23" t="s">
        <v>70</v>
      </c>
      <c r="R37" s="10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</row>
    <row r="38" spans="1:18" ht="78" customHeight="1">
      <c r="A38" s="10" t="s">
        <v>161</v>
      </c>
      <c r="B38" s="41" t="s">
        <v>162</v>
      </c>
      <c r="C38" s="13">
        <v>55000</v>
      </c>
      <c r="D38" s="13">
        <f>L38</f>
        <v>55000</v>
      </c>
      <c r="E38" s="14"/>
      <c r="F38" s="13"/>
      <c r="G38" s="13"/>
      <c r="H38" s="14"/>
      <c r="I38" s="13"/>
      <c r="J38" s="13"/>
      <c r="K38" s="13">
        <f aca="true" t="shared" si="10" ref="K38:K40">C38</f>
        <v>55000</v>
      </c>
      <c r="L38" s="13">
        <v>55000</v>
      </c>
      <c r="M38" s="33">
        <f t="shared" si="3"/>
        <v>100</v>
      </c>
      <c r="N38" s="28"/>
      <c r="O38" s="35" t="s">
        <v>163</v>
      </c>
      <c r="P38" s="21" t="s">
        <v>40</v>
      </c>
      <c r="Q38" s="21" t="s">
        <v>70</v>
      </c>
      <c r="R38" s="16" t="s">
        <v>157</v>
      </c>
    </row>
    <row r="39" spans="1:253" ht="150" customHeight="1">
      <c r="A39" s="10" t="s">
        <v>164</v>
      </c>
      <c r="B39" s="41" t="s">
        <v>165</v>
      </c>
      <c r="C39" s="13">
        <v>5000</v>
      </c>
      <c r="D39" s="13">
        <v>5000</v>
      </c>
      <c r="E39" s="14"/>
      <c r="F39" s="13"/>
      <c r="G39" s="13"/>
      <c r="H39" s="14"/>
      <c r="I39" s="13"/>
      <c r="J39" s="13"/>
      <c r="K39" s="13">
        <f t="shared" si="10"/>
        <v>5000</v>
      </c>
      <c r="L39" s="13">
        <f aca="true" t="shared" si="11" ref="L39:L40">D39</f>
        <v>5000</v>
      </c>
      <c r="M39" s="33">
        <f t="shared" si="3"/>
        <v>100</v>
      </c>
      <c r="N39" s="28" t="s">
        <v>92</v>
      </c>
      <c r="O39" s="28" t="s">
        <v>166</v>
      </c>
      <c r="P39" s="28" t="s">
        <v>40</v>
      </c>
      <c r="Q39" s="28" t="s">
        <v>41</v>
      </c>
      <c r="R39" s="16" t="s">
        <v>157</v>
      </c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</row>
    <row r="40" spans="1:18" ht="100.5" customHeight="1">
      <c r="A40" s="10" t="s">
        <v>167</v>
      </c>
      <c r="B40" s="41" t="s">
        <v>168</v>
      </c>
      <c r="C40" s="13">
        <v>18014.28</v>
      </c>
      <c r="D40" s="13">
        <v>18014.28</v>
      </c>
      <c r="E40" s="14"/>
      <c r="F40" s="13"/>
      <c r="G40" s="13"/>
      <c r="H40" s="14"/>
      <c r="I40" s="13"/>
      <c r="J40" s="13"/>
      <c r="K40" s="13">
        <f t="shared" si="10"/>
        <v>18014.28</v>
      </c>
      <c r="L40" s="13">
        <f t="shared" si="11"/>
        <v>18014.28</v>
      </c>
      <c r="M40" s="33">
        <f t="shared" si="3"/>
        <v>100</v>
      </c>
      <c r="N40" s="28"/>
      <c r="O40" s="28" t="s">
        <v>169</v>
      </c>
      <c r="P40" s="28" t="s">
        <v>40</v>
      </c>
      <c r="Q40" s="28" t="s">
        <v>41</v>
      </c>
      <c r="R40" s="10" t="s">
        <v>77</v>
      </c>
    </row>
    <row r="41" spans="1:253" ht="119.25" customHeight="1">
      <c r="A41" s="10" t="s">
        <v>170</v>
      </c>
      <c r="B41" s="41" t="s">
        <v>171</v>
      </c>
      <c r="C41" s="13">
        <f aca="true" t="shared" si="12" ref="C41:C43">F41+I41+K41</f>
        <v>8192225.02</v>
      </c>
      <c r="D41" s="13">
        <v>8192225.02</v>
      </c>
      <c r="E41" s="14" t="s">
        <v>172</v>
      </c>
      <c r="F41" s="13">
        <v>7870961.06</v>
      </c>
      <c r="G41" s="13">
        <v>7870961.06</v>
      </c>
      <c r="H41" s="14" t="s">
        <v>173</v>
      </c>
      <c r="I41" s="13">
        <v>160632.09</v>
      </c>
      <c r="J41" s="13">
        <v>160632.09</v>
      </c>
      <c r="K41" s="13">
        <v>160631.87</v>
      </c>
      <c r="L41" s="13">
        <v>160631.87</v>
      </c>
      <c r="M41" s="33">
        <f t="shared" si="3"/>
        <v>100</v>
      </c>
      <c r="N41" s="28"/>
      <c r="O41" s="42" t="s">
        <v>174</v>
      </c>
      <c r="P41" s="28" t="s">
        <v>175</v>
      </c>
      <c r="Q41" s="28" t="s">
        <v>176</v>
      </c>
      <c r="R41" s="10" t="s">
        <v>177</v>
      </c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</row>
    <row r="42" spans="1:253" ht="130.5" customHeight="1">
      <c r="A42" s="10" t="s">
        <v>178</v>
      </c>
      <c r="B42" s="41" t="s">
        <v>179</v>
      </c>
      <c r="C42" s="37">
        <f t="shared" si="12"/>
        <v>150000</v>
      </c>
      <c r="D42" s="13">
        <f aca="true" t="shared" si="13" ref="D42:D43">G42+J42+L42</f>
        <v>140000</v>
      </c>
      <c r="E42" s="14"/>
      <c r="F42" s="13"/>
      <c r="G42" s="13"/>
      <c r="H42" s="14"/>
      <c r="I42" s="13"/>
      <c r="J42" s="13"/>
      <c r="K42" s="37">
        <v>150000</v>
      </c>
      <c r="L42" s="13">
        <v>140000</v>
      </c>
      <c r="M42" s="33">
        <f t="shared" si="3"/>
        <v>93.33333333333333</v>
      </c>
      <c r="N42" s="28" t="s">
        <v>130</v>
      </c>
      <c r="O42" s="35" t="s">
        <v>180</v>
      </c>
      <c r="P42" s="28" t="s">
        <v>40</v>
      </c>
      <c r="Q42" s="28" t="s">
        <v>41</v>
      </c>
      <c r="R42" s="10" t="s">
        <v>177</v>
      </c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</row>
    <row r="43" spans="1:253" ht="262.5" customHeight="1">
      <c r="A43" s="11" t="s">
        <v>181</v>
      </c>
      <c r="B43" s="41"/>
      <c r="C43" s="37">
        <f t="shared" si="12"/>
        <v>17267680.02</v>
      </c>
      <c r="D43" s="13">
        <f t="shared" si="13"/>
        <v>15381474.54</v>
      </c>
      <c r="E43" s="14"/>
      <c r="F43" s="13"/>
      <c r="G43" s="13"/>
      <c r="H43" s="14" t="s">
        <v>182</v>
      </c>
      <c r="I43" s="13">
        <f>2343600+2971623.5+9043801.89</f>
        <v>14359025.39</v>
      </c>
      <c r="J43" s="13">
        <v>12764093.01</v>
      </c>
      <c r="K43" s="13">
        <f>123300+524404.15+2260950.48</f>
        <v>2908654.63</v>
      </c>
      <c r="L43" s="37">
        <v>2617381.53</v>
      </c>
      <c r="M43" s="33">
        <f t="shared" si="3"/>
        <v>89.07667111149074</v>
      </c>
      <c r="N43" s="28" t="s">
        <v>183</v>
      </c>
      <c r="O43" s="35" t="s">
        <v>184</v>
      </c>
      <c r="P43" s="34" t="s">
        <v>40</v>
      </c>
      <c r="Q43" s="28" t="s">
        <v>41</v>
      </c>
      <c r="R43" s="10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</row>
    <row r="44" spans="1:253" ht="45.75" customHeight="1">
      <c r="A44" s="19"/>
      <c r="B44" s="41" t="s">
        <v>185</v>
      </c>
      <c r="C44" s="37">
        <v>0</v>
      </c>
      <c r="D44" s="30"/>
      <c r="E44" s="31"/>
      <c r="F44" s="30"/>
      <c r="G44" s="30"/>
      <c r="H44" s="31"/>
      <c r="I44" s="30"/>
      <c r="J44" s="30"/>
      <c r="K44" s="30"/>
      <c r="L44" s="43"/>
      <c r="M44" s="20"/>
      <c r="N44" s="21"/>
      <c r="O44" s="40"/>
      <c r="P44" s="34"/>
      <c r="Q44" s="34"/>
      <c r="R44" s="10" t="s">
        <v>87</v>
      </c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</row>
    <row r="45" spans="1:253" ht="95.25" customHeight="1">
      <c r="A45" s="19"/>
      <c r="B45" s="41" t="s">
        <v>186</v>
      </c>
      <c r="C45" s="37">
        <v>348.6</v>
      </c>
      <c r="D45" s="30">
        <v>348.6</v>
      </c>
      <c r="E45" s="31"/>
      <c r="F45" s="30">
        <v>348.6</v>
      </c>
      <c r="G45" s="43">
        <v>348.6</v>
      </c>
      <c r="H45" s="20">
        <v>100</v>
      </c>
      <c r="I45" s="30"/>
      <c r="J45" s="30"/>
      <c r="K45" s="30"/>
      <c r="L45" s="43"/>
      <c r="M45" s="20">
        <v>100</v>
      </c>
      <c r="N45" s="21"/>
      <c r="O45" s="21" t="s">
        <v>40</v>
      </c>
      <c r="P45" s="34" t="s">
        <v>40</v>
      </c>
      <c r="Q45" s="34" t="s">
        <v>70</v>
      </c>
      <c r="R45" s="10" t="s">
        <v>121</v>
      </c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</row>
    <row r="46" spans="1:253" ht="124.5" customHeight="1">
      <c r="A46" s="19"/>
      <c r="B46" s="41" t="s">
        <v>187</v>
      </c>
      <c r="C46" s="37">
        <v>0</v>
      </c>
      <c r="D46" s="30"/>
      <c r="E46" s="31"/>
      <c r="F46" s="30"/>
      <c r="G46" s="30"/>
      <c r="H46" s="31"/>
      <c r="I46" s="30"/>
      <c r="J46" s="30"/>
      <c r="K46" s="30"/>
      <c r="L46" s="43"/>
      <c r="M46" s="20"/>
      <c r="N46" s="21"/>
      <c r="O46" s="40"/>
      <c r="P46" s="34"/>
      <c r="Q46" s="34"/>
      <c r="R46" s="10" t="s">
        <v>121</v>
      </c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</row>
    <row r="47" spans="1:256" ht="207.75" customHeight="1">
      <c r="A47" s="19" t="s">
        <v>188</v>
      </c>
      <c r="B47" s="41" t="s">
        <v>189</v>
      </c>
      <c r="C47" s="37">
        <v>835000</v>
      </c>
      <c r="D47" s="13">
        <v>800429.83</v>
      </c>
      <c r="E47" s="14"/>
      <c r="F47" s="13"/>
      <c r="G47" s="13"/>
      <c r="H47" s="14"/>
      <c r="I47" s="13"/>
      <c r="J47" s="13"/>
      <c r="K47" s="13">
        <v>835000</v>
      </c>
      <c r="L47" s="37">
        <v>800429.83</v>
      </c>
      <c r="M47" s="33">
        <f aca="true" t="shared" si="14" ref="M47:M50">D47/C47*100</f>
        <v>95.85985988023951</v>
      </c>
      <c r="N47" s="28"/>
      <c r="O47" s="35" t="s">
        <v>190</v>
      </c>
      <c r="P47" s="34" t="s">
        <v>40</v>
      </c>
      <c r="Q47" s="28" t="s">
        <v>191</v>
      </c>
      <c r="R47" s="10" t="s">
        <v>71</v>
      </c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44"/>
      <c r="IV47" s="44"/>
    </row>
    <row r="48" spans="1:256" ht="141" customHeight="1">
      <c r="A48" s="19" t="s">
        <v>192</v>
      </c>
      <c r="B48" s="45" t="s">
        <v>193</v>
      </c>
      <c r="C48" s="37">
        <v>10000</v>
      </c>
      <c r="D48" s="13">
        <v>10000</v>
      </c>
      <c r="E48" s="14"/>
      <c r="F48" s="13"/>
      <c r="G48" s="13"/>
      <c r="H48" s="46"/>
      <c r="I48" s="13"/>
      <c r="J48" s="13"/>
      <c r="K48" s="13">
        <v>10000</v>
      </c>
      <c r="L48" s="37">
        <v>10000</v>
      </c>
      <c r="M48" s="33">
        <f t="shared" si="14"/>
        <v>100</v>
      </c>
      <c r="N48" s="28"/>
      <c r="O48" s="35" t="s">
        <v>194</v>
      </c>
      <c r="P48" s="34" t="s">
        <v>40</v>
      </c>
      <c r="Q48" s="34" t="s">
        <v>70</v>
      </c>
      <c r="R48" s="47" t="s">
        <v>177</v>
      </c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44"/>
      <c r="IV48" s="44"/>
    </row>
    <row r="49" spans="1:256" ht="75" customHeight="1">
      <c r="A49" s="19" t="s">
        <v>195</v>
      </c>
      <c r="B49" s="48" t="s">
        <v>196</v>
      </c>
      <c r="C49" s="49">
        <v>50000</v>
      </c>
      <c r="D49" s="49">
        <v>25000</v>
      </c>
      <c r="E49" s="50"/>
      <c r="F49" s="51"/>
      <c r="G49" s="51"/>
      <c r="H49" s="52"/>
      <c r="I49" s="51"/>
      <c r="J49" s="51"/>
      <c r="K49" s="49">
        <v>50000</v>
      </c>
      <c r="L49" s="49">
        <v>25000</v>
      </c>
      <c r="M49" s="33">
        <f t="shared" si="14"/>
        <v>50</v>
      </c>
      <c r="N49" s="53" t="s">
        <v>197</v>
      </c>
      <c r="O49" s="54" t="s">
        <v>198</v>
      </c>
      <c r="P49" s="51" t="s">
        <v>40</v>
      </c>
      <c r="Q49" s="51" t="s">
        <v>70</v>
      </c>
      <c r="R49" s="55" t="s">
        <v>46</v>
      </c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44"/>
      <c r="IV49" s="44"/>
    </row>
    <row r="50" spans="1:256" ht="159" customHeight="1">
      <c r="A50" s="19" t="s">
        <v>199</v>
      </c>
      <c r="B50" s="48"/>
      <c r="C50" s="49">
        <v>510600</v>
      </c>
      <c r="D50" s="49">
        <v>0</v>
      </c>
      <c r="E50" s="50"/>
      <c r="F50" s="51"/>
      <c r="G50" s="51"/>
      <c r="H50" s="52"/>
      <c r="I50" s="51"/>
      <c r="J50" s="51"/>
      <c r="K50" s="49">
        <v>510600</v>
      </c>
      <c r="L50" s="49">
        <v>0</v>
      </c>
      <c r="M50" s="33">
        <f t="shared" si="14"/>
        <v>0</v>
      </c>
      <c r="N50" s="56" t="s">
        <v>200</v>
      </c>
      <c r="O50" s="57" t="s">
        <v>201</v>
      </c>
      <c r="P50" s="58" t="s">
        <v>202</v>
      </c>
      <c r="Q50" s="56" t="s">
        <v>200</v>
      </c>
      <c r="R50" s="55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44"/>
      <c r="IV50" s="44"/>
    </row>
    <row r="51" spans="1:256" ht="87" customHeight="1">
      <c r="A51" s="19" t="s">
        <v>203</v>
      </c>
      <c r="B51" s="41" t="s">
        <v>204</v>
      </c>
      <c r="C51" s="37">
        <v>150000</v>
      </c>
      <c r="D51" s="13">
        <v>150000</v>
      </c>
      <c r="E51" s="14"/>
      <c r="F51" s="13"/>
      <c r="G51" s="13"/>
      <c r="H51" s="14"/>
      <c r="I51" s="13"/>
      <c r="J51" s="13"/>
      <c r="K51" s="13">
        <v>150000</v>
      </c>
      <c r="L51" s="37">
        <v>150000</v>
      </c>
      <c r="M51" s="33">
        <v>100</v>
      </c>
      <c r="N51" s="28" t="s">
        <v>68</v>
      </c>
      <c r="O51" s="35" t="s">
        <v>205</v>
      </c>
      <c r="P51" s="34" t="s">
        <v>40</v>
      </c>
      <c r="Q51" s="34" t="s">
        <v>70</v>
      </c>
      <c r="R51" s="59" t="s">
        <v>71</v>
      </c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44"/>
      <c r="IV51" s="44"/>
    </row>
    <row r="52" spans="1:18" ht="166.5" customHeight="1">
      <c r="A52" s="19"/>
      <c r="B52" s="60" t="s">
        <v>206</v>
      </c>
      <c r="C52" s="51"/>
      <c r="D52" s="51"/>
      <c r="E52" s="50"/>
      <c r="F52" s="51"/>
      <c r="G52" s="51"/>
      <c r="H52" s="50"/>
      <c r="I52" s="51"/>
      <c r="J52" s="51"/>
      <c r="K52" s="51"/>
      <c r="L52" s="51"/>
      <c r="M52" s="51" t="s">
        <v>207</v>
      </c>
      <c r="N52" s="53"/>
      <c r="O52" s="11" t="s">
        <v>208</v>
      </c>
      <c r="P52" s="51" t="s">
        <v>40</v>
      </c>
      <c r="Q52" s="61" t="s">
        <v>70</v>
      </c>
      <c r="R52" s="10" t="s">
        <v>209</v>
      </c>
    </row>
    <row r="53" spans="1:18" ht="94.5" customHeight="1">
      <c r="A53" s="19" t="s">
        <v>210</v>
      </c>
      <c r="B53" s="41" t="s">
        <v>211</v>
      </c>
      <c r="C53" s="13">
        <f aca="true" t="shared" si="15" ref="C53:C54">F53+I53+K53</f>
        <v>40000</v>
      </c>
      <c r="D53" s="13">
        <f aca="true" t="shared" si="16" ref="D53:D54">G53+J53+L53</f>
        <v>40000</v>
      </c>
      <c r="E53" s="14"/>
      <c r="F53" s="13"/>
      <c r="G53" s="13"/>
      <c r="H53" s="14"/>
      <c r="I53" s="13"/>
      <c r="J53" s="13"/>
      <c r="K53" s="13">
        <v>40000</v>
      </c>
      <c r="L53" s="13">
        <v>40000</v>
      </c>
      <c r="M53" s="13">
        <f aca="true" t="shared" si="17" ref="M53:M54">L53/K53*100</f>
        <v>100</v>
      </c>
      <c r="N53" s="50"/>
      <c r="O53" s="11" t="s">
        <v>212</v>
      </c>
      <c r="P53" s="51" t="s">
        <v>40</v>
      </c>
      <c r="Q53" s="61" t="s">
        <v>70</v>
      </c>
      <c r="R53" s="10" t="s">
        <v>209</v>
      </c>
    </row>
    <row r="54" spans="1:18" ht="173.25" customHeight="1">
      <c r="A54" s="19" t="s">
        <v>213</v>
      </c>
      <c r="B54" s="41" t="s">
        <v>214</v>
      </c>
      <c r="C54" s="13">
        <f t="shared" si="15"/>
        <v>1112711.86</v>
      </c>
      <c r="D54" s="13">
        <f t="shared" si="16"/>
        <v>1083000</v>
      </c>
      <c r="E54" s="14"/>
      <c r="F54" s="13"/>
      <c r="G54" s="13"/>
      <c r="H54" s="14" t="s">
        <v>215</v>
      </c>
      <c r="I54" s="13">
        <v>1057076.27</v>
      </c>
      <c r="J54" s="13">
        <v>1028850</v>
      </c>
      <c r="K54" s="13">
        <v>55635.59</v>
      </c>
      <c r="L54" s="13">
        <v>54150</v>
      </c>
      <c r="M54" s="13">
        <f t="shared" si="17"/>
        <v>97.32978476547117</v>
      </c>
      <c r="N54" s="50" t="s">
        <v>216</v>
      </c>
      <c r="O54" s="50" t="s">
        <v>217</v>
      </c>
      <c r="P54" s="50" t="s">
        <v>40</v>
      </c>
      <c r="Q54" s="62" t="s">
        <v>41</v>
      </c>
      <c r="R54" s="10" t="s">
        <v>218</v>
      </c>
    </row>
    <row r="55" spans="1:18" ht="238.5" customHeight="1">
      <c r="A55" s="19"/>
      <c r="B55" s="41" t="s">
        <v>219</v>
      </c>
      <c r="C55" s="13">
        <f>1273648+10026570.5+200000+152982.13+1771564.85+3416474.32+508788.84+18287548+14044.55</f>
        <v>35651621.19</v>
      </c>
      <c r="D55" s="13">
        <f>1092525.66+7940719.67+24375.17+382027.84+80000+978480+3260270.6+14044.55</f>
        <v>13772443.49</v>
      </c>
      <c r="E55" s="14"/>
      <c r="F55" s="13"/>
      <c r="G55" s="13"/>
      <c r="H55" s="14"/>
      <c r="I55" s="13"/>
      <c r="J55" s="13"/>
      <c r="K55" s="13"/>
      <c r="L55" s="13"/>
      <c r="M55" s="13"/>
      <c r="N55" s="54" t="s">
        <v>220</v>
      </c>
      <c r="O55" s="50" t="s">
        <v>221</v>
      </c>
      <c r="P55" s="50" t="s">
        <v>222</v>
      </c>
      <c r="Q55" s="62"/>
      <c r="R55" s="10" t="s">
        <v>223</v>
      </c>
    </row>
    <row r="56" spans="1:18" ht="128.25" customHeight="1">
      <c r="A56" s="19"/>
      <c r="B56" s="41" t="s">
        <v>224</v>
      </c>
      <c r="C56" s="13">
        <v>7000000</v>
      </c>
      <c r="D56" s="13">
        <v>2401552.95</v>
      </c>
      <c r="E56" s="14"/>
      <c r="F56" s="13"/>
      <c r="G56" s="13"/>
      <c r="H56" s="14"/>
      <c r="I56" s="13"/>
      <c r="J56" s="13"/>
      <c r="K56" s="13"/>
      <c r="L56" s="13"/>
      <c r="M56" s="13"/>
      <c r="N56" s="53"/>
      <c r="O56" s="53"/>
      <c r="P56" s="63"/>
      <c r="Q56" s="64" t="s">
        <v>41</v>
      </c>
      <c r="R56" s="10" t="s">
        <v>225</v>
      </c>
    </row>
    <row r="57" spans="1:18" ht="409.5" customHeight="1">
      <c r="A57" s="19"/>
      <c r="B57" s="41" t="s">
        <v>226</v>
      </c>
      <c r="C57" s="13">
        <f>18022.68+1177833.13+2519441.68</f>
        <v>3715297.49</v>
      </c>
      <c r="D57" s="13">
        <f>228958.8+1923797.71-352.79</f>
        <v>2152403.7199999997</v>
      </c>
      <c r="E57" s="14"/>
      <c r="F57" s="13"/>
      <c r="G57" s="13"/>
      <c r="H57" s="14"/>
      <c r="I57" s="13"/>
      <c r="J57" s="13"/>
      <c r="K57" s="13"/>
      <c r="L57" s="13"/>
      <c r="M57" s="13"/>
      <c r="N57" s="53"/>
      <c r="O57" s="54" t="s">
        <v>227</v>
      </c>
      <c r="P57" s="51" t="s">
        <v>228</v>
      </c>
      <c r="Q57" s="61" t="s">
        <v>68</v>
      </c>
      <c r="R57" s="10" t="s">
        <v>99</v>
      </c>
    </row>
    <row r="58" spans="1:18" ht="126" customHeight="1">
      <c r="A58" s="19"/>
      <c r="B58" s="41" t="s">
        <v>229</v>
      </c>
      <c r="C58" s="13" t="s">
        <v>230</v>
      </c>
      <c r="D58" s="13"/>
      <c r="E58" s="13"/>
      <c r="F58" s="13"/>
      <c r="G58" s="13"/>
      <c r="H58" s="14"/>
      <c r="I58" s="13"/>
      <c r="J58" s="13"/>
      <c r="K58" s="13"/>
      <c r="L58" s="13"/>
      <c r="M58" s="13"/>
      <c r="N58" s="53"/>
      <c r="O58" s="53"/>
      <c r="P58" s="63"/>
      <c r="Q58" s="65"/>
      <c r="R58" s="10" t="s">
        <v>231</v>
      </c>
    </row>
    <row r="59" spans="1:18" ht="189" customHeight="1">
      <c r="A59" s="19"/>
      <c r="B59" s="41" t="s">
        <v>232</v>
      </c>
      <c r="C59" s="13">
        <f>1147695.24+8000624.4+129857.1</f>
        <v>9278176.74</v>
      </c>
      <c r="D59" s="13">
        <f>830135.4+5170188.77+129857.1</f>
        <v>6130181.27</v>
      </c>
      <c r="E59" s="14"/>
      <c r="F59" s="13"/>
      <c r="G59" s="13"/>
      <c r="H59" s="14"/>
      <c r="I59" s="13"/>
      <c r="J59" s="13"/>
      <c r="K59" s="13"/>
      <c r="L59" s="13"/>
      <c r="M59" s="13"/>
      <c r="N59" s="28" t="s">
        <v>233</v>
      </c>
      <c r="O59" s="66" t="s">
        <v>234</v>
      </c>
      <c r="P59" s="28" t="s">
        <v>235</v>
      </c>
      <c r="Q59" s="21" t="s">
        <v>236</v>
      </c>
      <c r="R59" s="10" t="s">
        <v>177</v>
      </c>
    </row>
    <row r="60" spans="1:18" ht="409.5" customHeight="1">
      <c r="A60" s="19"/>
      <c r="B60" s="41" t="s">
        <v>237</v>
      </c>
      <c r="C60" s="13">
        <f>4893202.23+500000+2466900+3496027.65+4210000</f>
        <v>15566129.88</v>
      </c>
      <c r="D60" s="13">
        <f>4267176.16+290610+1015238.68+3381199.51</f>
        <v>8954224.35</v>
      </c>
      <c r="E60" s="14"/>
      <c r="F60" s="13"/>
      <c r="G60" s="13"/>
      <c r="H60" s="14"/>
      <c r="I60" s="13"/>
      <c r="J60" s="13"/>
      <c r="K60" s="13"/>
      <c r="L60" s="13"/>
      <c r="M60" s="13"/>
      <c r="N60" s="54"/>
      <c r="O60" s="11" t="s">
        <v>238</v>
      </c>
      <c r="P60" s="50" t="s">
        <v>68</v>
      </c>
      <c r="Q60" s="62" t="s">
        <v>239</v>
      </c>
      <c r="R60" s="10" t="s">
        <v>177</v>
      </c>
    </row>
    <row r="61" spans="1:18" ht="72" customHeight="1">
      <c r="A61" s="19" t="s">
        <v>240</v>
      </c>
      <c r="B61" s="41" t="s">
        <v>241</v>
      </c>
      <c r="C61" s="13">
        <f>F61+I61+K61</f>
        <v>5000</v>
      </c>
      <c r="D61" s="13">
        <f>G61+J61+L61</f>
        <v>5000</v>
      </c>
      <c r="E61" s="14"/>
      <c r="F61" s="13"/>
      <c r="G61" s="13"/>
      <c r="H61" s="14"/>
      <c r="I61" s="13"/>
      <c r="J61" s="13"/>
      <c r="K61" s="13">
        <v>5000</v>
      </c>
      <c r="L61" s="13">
        <v>5000</v>
      </c>
      <c r="M61" s="13">
        <f aca="true" t="shared" si="18" ref="M61:M64">D61/C61*100</f>
        <v>100</v>
      </c>
      <c r="N61" s="50"/>
      <c r="O61" s="67" t="s">
        <v>242</v>
      </c>
      <c r="P61" s="28" t="s">
        <v>40</v>
      </c>
      <c r="Q61" s="64" t="s">
        <v>41</v>
      </c>
      <c r="R61" s="10" t="s">
        <v>148</v>
      </c>
    </row>
    <row r="62" spans="1:256" ht="110.25" customHeight="1">
      <c r="A62" s="19" t="s">
        <v>243</v>
      </c>
      <c r="B62" s="41" t="s">
        <v>244</v>
      </c>
      <c r="C62" s="51" t="s">
        <v>245</v>
      </c>
      <c r="D62" s="51" t="s">
        <v>246</v>
      </c>
      <c r="E62" s="50"/>
      <c r="F62" s="51"/>
      <c r="G62" s="51"/>
      <c r="H62" s="50"/>
      <c r="I62" s="51"/>
      <c r="J62" s="51"/>
      <c r="K62" s="51" t="s">
        <v>245</v>
      </c>
      <c r="L62" s="51" t="s">
        <v>246</v>
      </c>
      <c r="M62" s="33">
        <f t="shared" si="18"/>
        <v>57.24917704308</v>
      </c>
      <c r="N62" s="50"/>
      <c r="O62" s="50" t="s">
        <v>247</v>
      </c>
      <c r="P62" s="50" t="s">
        <v>248</v>
      </c>
      <c r="Q62" s="50" t="s">
        <v>249</v>
      </c>
      <c r="R62" s="68" t="s">
        <v>71</v>
      </c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69"/>
      <c r="IV62" s="69"/>
    </row>
    <row r="63" spans="1:256" ht="54" customHeight="1">
      <c r="A63" s="11" t="s">
        <v>250</v>
      </c>
      <c r="B63" s="41" t="s">
        <v>251</v>
      </c>
      <c r="C63" s="51" t="s">
        <v>252</v>
      </c>
      <c r="D63" s="51" t="s">
        <v>253</v>
      </c>
      <c r="E63" s="50"/>
      <c r="F63" s="51"/>
      <c r="G63" s="51"/>
      <c r="H63" s="50"/>
      <c r="I63" s="51"/>
      <c r="J63" s="51"/>
      <c r="K63" s="51" t="s">
        <v>252</v>
      </c>
      <c r="L63" s="51" t="s">
        <v>253</v>
      </c>
      <c r="M63" s="33">
        <f t="shared" si="18"/>
        <v>99.98379149864974</v>
      </c>
      <c r="N63" s="50" t="s">
        <v>254</v>
      </c>
      <c r="O63" s="50" t="s">
        <v>255</v>
      </c>
      <c r="P63" s="50" t="s">
        <v>40</v>
      </c>
      <c r="Q63" s="28" t="s">
        <v>70</v>
      </c>
      <c r="R63" s="68" t="s">
        <v>71</v>
      </c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69"/>
      <c r="IV63" s="69"/>
    </row>
    <row r="64" spans="1:256" ht="177" customHeight="1">
      <c r="A64" s="11" t="s">
        <v>256</v>
      </c>
      <c r="B64" s="41"/>
      <c r="C64" s="51" t="s">
        <v>257</v>
      </c>
      <c r="D64" s="51" t="s">
        <v>257</v>
      </c>
      <c r="E64" s="70" t="s">
        <v>258</v>
      </c>
      <c r="F64" s="51" t="s">
        <v>259</v>
      </c>
      <c r="G64" s="51" t="s">
        <v>259</v>
      </c>
      <c r="H64" s="70" t="s">
        <v>260</v>
      </c>
      <c r="I64" s="51" t="s">
        <v>261</v>
      </c>
      <c r="J64" s="51" t="s">
        <v>261</v>
      </c>
      <c r="K64" s="51" t="s">
        <v>262</v>
      </c>
      <c r="L64" s="51" t="s">
        <v>262</v>
      </c>
      <c r="M64" s="33">
        <f t="shared" si="18"/>
        <v>100</v>
      </c>
      <c r="N64" s="50" t="s">
        <v>254</v>
      </c>
      <c r="O64" s="50" t="s">
        <v>263</v>
      </c>
      <c r="P64" s="28" t="s">
        <v>40</v>
      </c>
      <c r="Q64" s="28" t="s">
        <v>70</v>
      </c>
      <c r="R64" s="68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69"/>
      <c r="IV64" s="69"/>
    </row>
    <row r="65" spans="1:18" ht="78.75" customHeight="1">
      <c r="A65" s="19" t="s">
        <v>264</v>
      </c>
      <c r="B65" s="41" t="s">
        <v>265</v>
      </c>
      <c r="C65" s="13">
        <v>100000</v>
      </c>
      <c r="D65" s="13" t="s">
        <v>266</v>
      </c>
      <c r="E65" s="50"/>
      <c r="F65" s="51"/>
      <c r="G65" s="51"/>
      <c r="H65" s="50"/>
      <c r="I65" s="51"/>
      <c r="J65" s="51"/>
      <c r="K65" s="51"/>
      <c r="L65" s="51"/>
      <c r="M65" s="33"/>
      <c r="N65" s="28" t="s">
        <v>267</v>
      </c>
      <c r="O65" s="50" t="s">
        <v>40</v>
      </c>
      <c r="P65" s="51" t="s">
        <v>40</v>
      </c>
      <c r="Q65" s="51" t="s">
        <v>40</v>
      </c>
      <c r="R65" s="68" t="s">
        <v>87</v>
      </c>
    </row>
    <row r="66" spans="1:18" ht="105" customHeight="1">
      <c r="A66" s="19" t="s">
        <v>268</v>
      </c>
      <c r="B66" s="41" t="s">
        <v>269</v>
      </c>
      <c r="C66" s="13">
        <f aca="true" t="shared" si="19" ref="C66:C68">F66+I66+K66</f>
        <v>3272800</v>
      </c>
      <c r="D66" s="13">
        <f aca="true" t="shared" si="20" ref="D66:D68">G66+J66+L66</f>
        <v>3272800</v>
      </c>
      <c r="E66" s="14"/>
      <c r="F66" s="13">
        <v>496712.65</v>
      </c>
      <c r="G66" s="13">
        <v>496712.65</v>
      </c>
      <c r="H66" s="14" t="s">
        <v>74</v>
      </c>
      <c r="I66" s="13">
        <v>1283628.08</v>
      </c>
      <c r="J66" s="13">
        <v>1283628.08</v>
      </c>
      <c r="K66" s="13">
        <f>400000+1092459.27</f>
        <v>1492459.27</v>
      </c>
      <c r="L66" s="13">
        <f>K66</f>
        <v>1492459.27</v>
      </c>
      <c r="M66" s="33">
        <f aca="true" t="shared" si="21" ref="M66:M68">D66/C66*100</f>
        <v>100</v>
      </c>
      <c r="N66" s="50" t="s">
        <v>68</v>
      </c>
      <c r="O66" s="54" t="s">
        <v>270</v>
      </c>
      <c r="P66" s="51" t="s">
        <v>40</v>
      </c>
      <c r="Q66" s="50" t="s">
        <v>70</v>
      </c>
      <c r="R66" s="68" t="s">
        <v>77</v>
      </c>
    </row>
    <row r="67" spans="1:18" ht="56.25" customHeight="1">
      <c r="A67" s="19" t="s">
        <v>271</v>
      </c>
      <c r="B67" s="41" t="s">
        <v>272</v>
      </c>
      <c r="C67" s="13">
        <f t="shared" si="19"/>
        <v>150000</v>
      </c>
      <c r="D67" s="13">
        <f t="shared" si="20"/>
        <v>150000</v>
      </c>
      <c r="E67" s="14"/>
      <c r="F67" s="13"/>
      <c r="G67" s="13"/>
      <c r="H67" s="14"/>
      <c r="I67" s="13"/>
      <c r="J67" s="13"/>
      <c r="K67" s="13">
        <v>150000</v>
      </c>
      <c r="L67" s="13">
        <v>150000</v>
      </c>
      <c r="M67" s="33">
        <f t="shared" si="21"/>
        <v>100</v>
      </c>
      <c r="N67" s="54"/>
      <c r="O67" s="54" t="s">
        <v>273</v>
      </c>
      <c r="P67" s="51" t="s">
        <v>40</v>
      </c>
      <c r="Q67" s="54" t="s">
        <v>41</v>
      </c>
      <c r="R67" s="68" t="s">
        <v>77</v>
      </c>
    </row>
    <row r="68" spans="1:18" ht="102.75" customHeight="1">
      <c r="A68" s="19" t="s">
        <v>274</v>
      </c>
      <c r="B68" s="41"/>
      <c r="C68" s="13">
        <f t="shared" si="19"/>
        <v>160000</v>
      </c>
      <c r="D68" s="13">
        <f t="shared" si="20"/>
        <v>160000</v>
      </c>
      <c r="E68" s="14"/>
      <c r="F68" s="13"/>
      <c r="G68" s="13"/>
      <c r="H68" s="14" t="s">
        <v>132</v>
      </c>
      <c r="I68" s="13">
        <v>100000</v>
      </c>
      <c r="J68" s="13">
        <v>100000</v>
      </c>
      <c r="K68" s="13">
        <v>60000</v>
      </c>
      <c r="L68" s="13">
        <v>60000</v>
      </c>
      <c r="M68" s="33">
        <f t="shared" si="21"/>
        <v>100</v>
      </c>
      <c r="N68" s="54"/>
      <c r="O68" s="54" t="s">
        <v>275</v>
      </c>
      <c r="P68" s="51" t="s">
        <v>40</v>
      </c>
      <c r="Q68" s="54" t="s">
        <v>41</v>
      </c>
      <c r="R68" s="68"/>
    </row>
    <row r="69" spans="1:19" ht="70.5" customHeight="1">
      <c r="A69" s="19"/>
      <c r="B69" s="41" t="s">
        <v>276</v>
      </c>
      <c r="C69" s="51" t="s">
        <v>277</v>
      </c>
      <c r="D69" s="51"/>
      <c r="E69" s="50"/>
      <c r="F69" s="51"/>
      <c r="G69" s="51"/>
      <c r="H69" s="50"/>
      <c r="I69" s="51"/>
      <c r="J69" s="51"/>
      <c r="K69" s="51"/>
      <c r="L69" s="51"/>
      <c r="M69" s="51"/>
      <c r="N69" s="53"/>
      <c r="O69" s="53"/>
      <c r="P69" s="63"/>
      <c r="Q69" s="63"/>
      <c r="R69" s="68" t="s">
        <v>218</v>
      </c>
      <c r="S69" s="71"/>
    </row>
    <row r="70" spans="1:19" ht="183" customHeight="1">
      <c r="A70" s="19"/>
      <c r="B70" s="41" t="s">
        <v>278</v>
      </c>
      <c r="C70" s="51" t="s">
        <v>279</v>
      </c>
      <c r="D70" s="51" t="s">
        <v>277</v>
      </c>
      <c r="E70" s="50"/>
      <c r="F70" s="51"/>
      <c r="G70" s="51"/>
      <c r="H70" s="50"/>
      <c r="I70" s="51"/>
      <c r="J70" s="51"/>
      <c r="K70" s="51"/>
      <c r="L70" s="51"/>
      <c r="M70" s="51" t="s">
        <v>266</v>
      </c>
      <c r="N70" s="28" t="s">
        <v>280</v>
      </c>
      <c r="O70" s="50" t="s">
        <v>40</v>
      </c>
      <c r="P70" s="51" t="s">
        <v>40</v>
      </c>
      <c r="Q70" s="54" t="s">
        <v>41</v>
      </c>
      <c r="R70" s="68" t="s">
        <v>281</v>
      </c>
      <c r="S70" s="71"/>
    </row>
    <row r="71" spans="1:18" ht="81" customHeight="1">
      <c r="A71" s="19"/>
      <c r="B71" s="41" t="s">
        <v>282</v>
      </c>
      <c r="C71" s="51" t="s">
        <v>277</v>
      </c>
      <c r="D71" s="51"/>
      <c r="E71" s="50"/>
      <c r="F71" s="51"/>
      <c r="G71" s="51"/>
      <c r="H71" s="50"/>
      <c r="I71" s="51"/>
      <c r="J71" s="51"/>
      <c r="K71" s="51"/>
      <c r="L71" s="51"/>
      <c r="M71" s="51"/>
      <c r="N71" s="53"/>
      <c r="O71" s="53"/>
      <c r="P71" s="63"/>
      <c r="Q71" s="63"/>
      <c r="R71" s="68" t="s">
        <v>99</v>
      </c>
    </row>
    <row r="72" spans="1:18" ht="27.75" customHeight="1">
      <c r="A72" s="72" t="s">
        <v>283</v>
      </c>
      <c r="B72" s="72"/>
      <c r="C72" s="73">
        <f>SUM(C6:C71)</f>
        <v>401017888.09</v>
      </c>
      <c r="D72" s="73">
        <f>SUM(D6:D71)</f>
        <v>205822415.76</v>
      </c>
      <c r="E72" s="50"/>
      <c r="F72" s="73">
        <f>SUM(F6:F71)</f>
        <v>124002449.98</v>
      </c>
      <c r="G72" s="73">
        <f>SUM(G6:G71)</f>
        <v>8864734.959999999</v>
      </c>
      <c r="H72" s="73"/>
      <c r="I72" s="73">
        <f>SUM(I6:I71)</f>
        <v>83148050.89999999</v>
      </c>
      <c r="J72" s="73">
        <f>SUM(J6:J71)</f>
        <v>76089826.62</v>
      </c>
      <c r="K72" s="73">
        <f>SUM(K6:K71)</f>
        <v>100457998.66000001</v>
      </c>
      <c r="L72" s="73">
        <f>SUM(L6:L71)</f>
        <v>83962202.34</v>
      </c>
      <c r="M72" s="73">
        <f>SUM(M6:M71)</f>
        <v>4038.239702395141</v>
      </c>
      <c r="N72" s="74"/>
      <c r="O72" s="75"/>
      <c r="P72" s="76"/>
      <c r="Q72" s="76"/>
      <c r="R72" s="76"/>
    </row>
    <row r="73" spans="2:18" ht="27.75" customHeight="1">
      <c r="B73" s="77"/>
      <c r="C73" s="78"/>
      <c r="D73" s="78"/>
      <c r="E73" s="79"/>
      <c r="F73" s="78"/>
      <c r="G73" s="78"/>
      <c r="H73" s="79"/>
      <c r="I73" s="78"/>
      <c r="J73" s="78"/>
      <c r="K73" s="78"/>
      <c r="L73" s="78"/>
      <c r="M73" s="78"/>
      <c r="N73" s="80"/>
      <c r="O73" s="80"/>
      <c r="P73" s="77"/>
      <c r="Q73" s="77"/>
      <c r="R73" s="81"/>
    </row>
    <row r="74" spans="2:18" ht="27.75" customHeight="1">
      <c r="B74" s="77"/>
      <c r="C74" s="78"/>
      <c r="D74" s="78"/>
      <c r="E74" s="79"/>
      <c r="F74" s="78"/>
      <c r="G74" s="78"/>
      <c r="H74" s="79"/>
      <c r="I74" s="78"/>
      <c r="J74" s="78"/>
      <c r="K74" s="78"/>
      <c r="L74" s="78"/>
      <c r="M74" s="78"/>
      <c r="N74" s="80"/>
      <c r="O74" s="80"/>
      <c r="P74" s="77"/>
      <c r="Q74" s="77"/>
      <c r="R74" s="81"/>
    </row>
    <row r="75" spans="2:18" ht="27.75" customHeight="1">
      <c r="B75" s="77"/>
      <c r="C75" s="78"/>
      <c r="D75" s="78"/>
      <c r="E75" s="79"/>
      <c r="F75" s="78"/>
      <c r="G75" s="78"/>
      <c r="H75" s="79"/>
      <c r="I75" s="78"/>
      <c r="J75" s="78"/>
      <c r="K75" s="78"/>
      <c r="L75" s="78"/>
      <c r="M75" s="78"/>
      <c r="N75" s="80"/>
      <c r="O75" s="80"/>
      <c r="P75" s="77"/>
      <c r="Q75" s="77"/>
      <c r="R75" s="81"/>
    </row>
    <row r="76" spans="2:18" ht="27.75" customHeight="1">
      <c r="B76" s="77"/>
      <c r="C76" s="78"/>
      <c r="D76" s="78"/>
      <c r="E76" s="79"/>
      <c r="F76" s="78"/>
      <c r="G76" s="78"/>
      <c r="H76" s="79"/>
      <c r="I76" s="78"/>
      <c r="J76" s="78"/>
      <c r="K76" s="78"/>
      <c r="L76" s="78"/>
      <c r="M76" s="78"/>
      <c r="N76" s="80"/>
      <c r="O76" s="80"/>
      <c r="P76" s="77"/>
      <c r="Q76" s="77"/>
      <c r="R76" s="81"/>
    </row>
    <row r="77" spans="2:18" ht="27.75" customHeight="1">
      <c r="B77" s="77"/>
      <c r="C77" s="78"/>
      <c r="D77" s="78"/>
      <c r="E77" s="79"/>
      <c r="F77" s="78"/>
      <c r="G77" s="78"/>
      <c r="H77" s="79"/>
      <c r="I77" s="78"/>
      <c r="J77" s="78"/>
      <c r="K77" s="78"/>
      <c r="L77" s="78"/>
      <c r="M77" s="78"/>
      <c r="N77" s="80"/>
      <c r="O77" s="80"/>
      <c r="P77" s="77"/>
      <c r="Q77" s="77"/>
      <c r="R77" s="81"/>
    </row>
    <row r="78" spans="2:16" ht="27.75" customHeight="1">
      <c r="B78" s="77"/>
      <c r="C78" s="78"/>
      <c r="D78" s="78"/>
      <c r="E78" s="79"/>
      <c r="F78" s="78"/>
      <c r="G78" s="78"/>
      <c r="H78" s="79"/>
      <c r="I78" s="78"/>
      <c r="J78" s="78"/>
      <c r="K78" s="78"/>
      <c r="L78" s="78"/>
      <c r="M78" s="78"/>
      <c r="N78" s="80"/>
      <c r="O78" s="80"/>
      <c r="P78" s="77"/>
    </row>
    <row r="79" spans="2:16" ht="27.75" customHeight="1">
      <c r="B79" s="77"/>
      <c r="C79" s="78"/>
      <c r="D79" s="78"/>
      <c r="E79" s="79"/>
      <c r="F79" s="78"/>
      <c r="G79" s="78"/>
      <c r="H79" s="79"/>
      <c r="I79" s="78"/>
      <c r="J79" s="78"/>
      <c r="K79" s="78"/>
      <c r="L79" s="78"/>
      <c r="M79" s="78"/>
      <c r="N79" s="80"/>
      <c r="O79" s="80"/>
      <c r="P79" s="77"/>
    </row>
    <row r="80" spans="2:16" ht="27.75" customHeight="1">
      <c r="B80" s="77"/>
      <c r="C80" s="78"/>
      <c r="D80" s="78"/>
      <c r="E80" s="79"/>
      <c r="F80" s="78"/>
      <c r="G80" s="78"/>
      <c r="H80" s="79"/>
      <c r="I80" s="78"/>
      <c r="J80" s="78"/>
      <c r="K80" s="78"/>
      <c r="L80" s="78"/>
      <c r="M80" s="78"/>
      <c r="N80" s="80"/>
      <c r="O80" s="80"/>
      <c r="P80" s="77"/>
    </row>
    <row r="81" spans="2:16" ht="27.75" customHeight="1">
      <c r="B81" s="77"/>
      <c r="C81" s="78"/>
      <c r="D81" s="78"/>
      <c r="E81" s="79"/>
      <c r="F81" s="78"/>
      <c r="G81" s="78"/>
      <c r="H81" s="79"/>
      <c r="I81" s="78"/>
      <c r="J81" s="78"/>
      <c r="K81" s="78"/>
      <c r="L81" s="78"/>
      <c r="M81" s="78"/>
      <c r="N81" s="80"/>
      <c r="O81" s="80"/>
      <c r="P81" s="77"/>
    </row>
    <row r="82" spans="2:16" ht="27.75" customHeight="1">
      <c r="B82" s="77"/>
      <c r="C82" s="78"/>
      <c r="D82" s="78"/>
      <c r="E82" s="79"/>
      <c r="F82" s="78"/>
      <c r="G82" s="78"/>
      <c r="H82" s="79"/>
      <c r="I82" s="78"/>
      <c r="J82" s="78"/>
      <c r="K82" s="78"/>
      <c r="L82" s="78"/>
      <c r="M82" s="78"/>
      <c r="N82" s="80"/>
      <c r="O82" s="80"/>
      <c r="P82" s="77"/>
    </row>
    <row r="83" spans="2:16" ht="27.75" customHeight="1">
      <c r="B83" s="77"/>
      <c r="C83" s="78"/>
      <c r="D83" s="78"/>
      <c r="E83" s="79"/>
      <c r="F83" s="78"/>
      <c r="G83" s="78"/>
      <c r="H83" s="79"/>
      <c r="I83" s="78"/>
      <c r="J83" s="78"/>
      <c r="K83" s="78"/>
      <c r="L83" s="78"/>
      <c r="M83" s="78"/>
      <c r="N83" s="80"/>
      <c r="O83" s="80"/>
      <c r="P83" s="77"/>
    </row>
    <row r="84" spans="2:16" ht="27.75" customHeight="1">
      <c r="B84" s="77"/>
      <c r="C84" s="78"/>
      <c r="D84" s="78"/>
      <c r="E84" s="79"/>
      <c r="F84" s="78"/>
      <c r="G84" s="78"/>
      <c r="H84" s="79"/>
      <c r="I84" s="78"/>
      <c r="J84" s="78"/>
      <c r="K84" s="78"/>
      <c r="L84" s="78"/>
      <c r="M84" s="78"/>
      <c r="N84" s="80"/>
      <c r="O84" s="80"/>
      <c r="P84" s="77"/>
    </row>
    <row r="85" spans="2:16" ht="27.75" customHeight="1">
      <c r="B85" s="77"/>
      <c r="C85" s="78"/>
      <c r="D85" s="78"/>
      <c r="E85" s="79"/>
      <c r="F85" s="78"/>
      <c r="G85" s="78"/>
      <c r="H85" s="79"/>
      <c r="I85" s="78"/>
      <c r="J85" s="78"/>
      <c r="K85" s="78"/>
      <c r="L85" s="78"/>
      <c r="M85" s="78"/>
      <c r="N85" s="80"/>
      <c r="O85" s="80"/>
      <c r="P85" s="77"/>
    </row>
    <row r="86" spans="2:16" ht="27.75" customHeight="1">
      <c r="B86" s="77"/>
      <c r="C86" s="78"/>
      <c r="D86" s="78"/>
      <c r="E86" s="79"/>
      <c r="F86" s="78"/>
      <c r="G86" s="78"/>
      <c r="H86" s="79"/>
      <c r="I86" s="78"/>
      <c r="J86" s="78"/>
      <c r="K86" s="78"/>
      <c r="L86" s="78"/>
      <c r="M86" s="78"/>
      <c r="N86" s="80"/>
      <c r="O86" s="80"/>
      <c r="P86" s="77"/>
    </row>
    <row r="87" spans="2:16" ht="27.75" customHeight="1">
      <c r="B87" s="77"/>
      <c r="C87" s="78"/>
      <c r="D87" s="78"/>
      <c r="E87" s="79"/>
      <c r="F87" s="78"/>
      <c r="G87" s="78"/>
      <c r="H87" s="79"/>
      <c r="I87" s="78"/>
      <c r="J87" s="78"/>
      <c r="K87" s="78"/>
      <c r="L87" s="78"/>
      <c r="M87" s="78"/>
      <c r="N87" s="80"/>
      <c r="O87" s="80"/>
      <c r="P87" s="77"/>
    </row>
    <row r="88" spans="2:16" ht="27.75" customHeight="1">
      <c r="B88" s="77"/>
      <c r="C88" s="78"/>
      <c r="D88" s="78"/>
      <c r="E88" s="79"/>
      <c r="F88" s="78"/>
      <c r="G88" s="78"/>
      <c r="H88" s="79"/>
      <c r="I88" s="78"/>
      <c r="J88" s="78"/>
      <c r="K88" s="78"/>
      <c r="L88" s="78"/>
      <c r="M88" s="78"/>
      <c r="N88" s="80"/>
      <c r="O88" s="80"/>
      <c r="P88" s="77"/>
    </row>
    <row r="89" spans="2:16" ht="27.75" customHeight="1">
      <c r="B89" s="77"/>
      <c r="C89" s="78"/>
      <c r="D89" s="78"/>
      <c r="E89" s="79"/>
      <c r="F89" s="78"/>
      <c r="G89" s="78"/>
      <c r="H89" s="79"/>
      <c r="I89" s="78"/>
      <c r="J89" s="78"/>
      <c r="K89" s="78"/>
      <c r="L89" s="78"/>
      <c r="M89" s="78"/>
      <c r="N89" s="80"/>
      <c r="O89" s="80"/>
      <c r="P89" s="77"/>
    </row>
    <row r="90" spans="2:16" ht="27.75" customHeight="1">
      <c r="B90" s="77"/>
      <c r="C90" s="78"/>
      <c r="D90" s="78"/>
      <c r="E90" s="79"/>
      <c r="F90" s="78"/>
      <c r="G90" s="78"/>
      <c r="H90" s="79"/>
      <c r="I90" s="78"/>
      <c r="J90" s="78"/>
      <c r="K90" s="78"/>
      <c r="L90" s="78"/>
      <c r="M90" s="78"/>
      <c r="N90" s="80"/>
      <c r="O90" s="80"/>
      <c r="P90" s="77"/>
    </row>
    <row r="91" spans="2:16" ht="27.75" customHeight="1">
      <c r="B91" s="77"/>
      <c r="C91" s="78"/>
      <c r="D91" s="78"/>
      <c r="E91" s="79"/>
      <c r="F91" s="78"/>
      <c r="G91" s="78"/>
      <c r="H91" s="79"/>
      <c r="I91" s="78"/>
      <c r="J91" s="78"/>
      <c r="K91" s="78"/>
      <c r="L91" s="78"/>
      <c r="M91" s="78"/>
      <c r="N91" s="80"/>
      <c r="O91" s="80"/>
      <c r="P91" s="77"/>
    </row>
    <row r="92" spans="2:16" ht="27.75" customHeight="1">
      <c r="B92" s="77"/>
      <c r="C92" s="78"/>
      <c r="D92" s="78"/>
      <c r="E92" s="79"/>
      <c r="F92" s="78"/>
      <c r="G92" s="78"/>
      <c r="H92" s="79"/>
      <c r="I92" s="78"/>
      <c r="J92" s="78"/>
      <c r="K92" s="78"/>
      <c r="L92" s="78"/>
      <c r="M92" s="78"/>
      <c r="N92" s="80"/>
      <c r="O92" s="80"/>
      <c r="P92" s="77"/>
    </row>
    <row r="93" spans="2:16" ht="27.75" customHeight="1">
      <c r="B93" s="77"/>
      <c r="C93" s="78"/>
      <c r="D93" s="78"/>
      <c r="E93" s="79"/>
      <c r="F93" s="78"/>
      <c r="G93" s="78"/>
      <c r="H93" s="79"/>
      <c r="I93" s="78"/>
      <c r="J93" s="78"/>
      <c r="K93" s="78"/>
      <c r="L93" s="78"/>
      <c r="M93" s="78"/>
      <c r="N93" s="80"/>
      <c r="O93" s="80"/>
      <c r="P93" s="77"/>
    </row>
    <row r="94" spans="2:16" ht="27.75" customHeight="1">
      <c r="B94" s="77"/>
      <c r="C94" s="78"/>
      <c r="D94" s="78"/>
      <c r="E94" s="79"/>
      <c r="F94" s="78"/>
      <c r="G94" s="78"/>
      <c r="H94" s="79"/>
      <c r="I94" s="78"/>
      <c r="J94" s="78"/>
      <c r="K94" s="78"/>
      <c r="L94" s="78"/>
      <c r="M94" s="78"/>
      <c r="N94" s="80"/>
      <c r="O94" s="80"/>
      <c r="P94" s="77"/>
    </row>
    <row r="95" spans="2:16" ht="27.75" customHeight="1">
      <c r="B95" s="77"/>
      <c r="C95" s="78"/>
      <c r="D95" s="78"/>
      <c r="E95" s="79"/>
      <c r="F95" s="78"/>
      <c r="G95" s="78"/>
      <c r="H95" s="79"/>
      <c r="I95" s="78"/>
      <c r="J95" s="78"/>
      <c r="K95" s="78"/>
      <c r="L95" s="78"/>
      <c r="M95" s="78"/>
      <c r="N95" s="80"/>
      <c r="O95" s="80"/>
      <c r="P95" s="77"/>
    </row>
    <row r="96" spans="2:16" ht="27.75" customHeight="1">
      <c r="B96" s="77"/>
      <c r="C96" s="78"/>
      <c r="D96" s="78"/>
      <c r="E96" s="79"/>
      <c r="F96" s="78"/>
      <c r="G96" s="78"/>
      <c r="H96" s="79"/>
      <c r="I96" s="78"/>
      <c r="J96" s="78"/>
      <c r="K96" s="78"/>
      <c r="L96" s="78"/>
      <c r="M96" s="78"/>
      <c r="N96" s="80"/>
      <c r="O96" s="80"/>
      <c r="P96" s="77"/>
    </row>
    <row r="97" spans="2:16" ht="27.75" customHeight="1">
      <c r="B97" s="77"/>
      <c r="C97" s="78"/>
      <c r="D97" s="78"/>
      <c r="E97" s="79"/>
      <c r="F97" s="78"/>
      <c r="G97" s="78"/>
      <c r="H97" s="79"/>
      <c r="I97" s="78"/>
      <c r="J97" s="78"/>
      <c r="K97" s="78"/>
      <c r="L97" s="78"/>
      <c r="M97" s="78"/>
      <c r="N97" s="80"/>
      <c r="O97" s="80"/>
      <c r="P97" s="77"/>
    </row>
    <row r="98" spans="2:16" ht="27.75" customHeight="1">
      <c r="B98" s="77"/>
      <c r="C98" s="78"/>
      <c r="D98" s="78"/>
      <c r="E98" s="79"/>
      <c r="F98" s="78"/>
      <c r="G98" s="78"/>
      <c r="H98" s="79"/>
      <c r="I98" s="78"/>
      <c r="J98" s="78"/>
      <c r="K98" s="78"/>
      <c r="L98" s="78"/>
      <c r="M98" s="78"/>
      <c r="N98" s="80"/>
      <c r="O98" s="80"/>
      <c r="P98" s="77"/>
    </row>
    <row r="99" spans="2:16" ht="27.75" customHeight="1">
      <c r="B99" s="77"/>
      <c r="C99" s="78"/>
      <c r="D99" s="78"/>
      <c r="E99" s="79"/>
      <c r="F99" s="78"/>
      <c r="G99" s="78"/>
      <c r="H99" s="79"/>
      <c r="I99" s="78"/>
      <c r="J99" s="78"/>
      <c r="K99" s="78"/>
      <c r="L99" s="78"/>
      <c r="M99" s="78"/>
      <c r="N99" s="80"/>
      <c r="O99" s="80"/>
      <c r="P99" s="77"/>
    </row>
    <row r="100" spans="2:16" ht="27.75" customHeight="1">
      <c r="B100" s="77"/>
      <c r="C100" s="78"/>
      <c r="D100" s="78"/>
      <c r="E100" s="79"/>
      <c r="F100" s="78"/>
      <c r="G100" s="78"/>
      <c r="H100" s="79"/>
      <c r="I100" s="78"/>
      <c r="J100" s="78"/>
      <c r="K100" s="78"/>
      <c r="L100" s="78"/>
      <c r="M100" s="78"/>
      <c r="N100" s="80"/>
      <c r="O100" s="80"/>
      <c r="P100" s="77"/>
    </row>
    <row r="101" spans="2:16" ht="27.75" customHeight="1">
      <c r="B101" s="77"/>
      <c r="C101" s="78"/>
      <c r="D101" s="78"/>
      <c r="E101" s="79"/>
      <c r="F101" s="78"/>
      <c r="G101" s="78"/>
      <c r="H101" s="79"/>
      <c r="I101" s="78"/>
      <c r="J101" s="78"/>
      <c r="K101" s="78"/>
      <c r="L101" s="78"/>
      <c r="M101" s="78"/>
      <c r="N101" s="80"/>
      <c r="O101" s="80"/>
      <c r="P101" s="77"/>
    </row>
    <row r="102" spans="2:16" ht="27.75" customHeight="1">
      <c r="B102" s="77"/>
      <c r="C102" s="78"/>
      <c r="D102" s="78"/>
      <c r="E102" s="79"/>
      <c r="F102" s="78"/>
      <c r="G102" s="78"/>
      <c r="H102" s="79"/>
      <c r="I102" s="78"/>
      <c r="J102" s="78"/>
      <c r="K102" s="78"/>
      <c r="L102" s="78"/>
      <c r="M102" s="78"/>
      <c r="N102" s="80"/>
      <c r="O102" s="80"/>
      <c r="P102" s="77"/>
    </row>
    <row r="103" spans="2:16" ht="27.75" customHeight="1">
      <c r="B103" s="77"/>
      <c r="C103" s="78"/>
      <c r="D103" s="78"/>
      <c r="E103" s="79"/>
      <c r="F103" s="78"/>
      <c r="G103" s="78"/>
      <c r="H103" s="79"/>
      <c r="I103" s="78"/>
      <c r="J103" s="78"/>
      <c r="K103" s="78"/>
      <c r="L103" s="78"/>
      <c r="M103" s="78"/>
      <c r="N103" s="80"/>
      <c r="O103" s="80"/>
      <c r="P103" s="77"/>
    </row>
    <row r="104" spans="2:16" ht="27.75" customHeight="1">
      <c r="B104" s="77"/>
      <c r="C104" s="78"/>
      <c r="D104" s="78"/>
      <c r="E104" s="79"/>
      <c r="F104" s="78"/>
      <c r="G104" s="78"/>
      <c r="H104" s="79"/>
      <c r="I104" s="78"/>
      <c r="J104" s="78"/>
      <c r="K104" s="78"/>
      <c r="L104" s="78"/>
      <c r="M104" s="78"/>
      <c r="N104" s="80"/>
      <c r="O104" s="80"/>
      <c r="P104" s="77"/>
    </row>
    <row r="105" spans="2:16" ht="27.75" customHeight="1">
      <c r="B105" s="77"/>
      <c r="C105" s="78"/>
      <c r="D105" s="78"/>
      <c r="E105" s="79"/>
      <c r="F105" s="78"/>
      <c r="G105" s="78"/>
      <c r="H105" s="79"/>
      <c r="I105" s="78"/>
      <c r="J105" s="78"/>
      <c r="K105" s="78"/>
      <c r="L105" s="78"/>
      <c r="M105" s="78"/>
      <c r="N105" s="80"/>
      <c r="O105" s="80"/>
      <c r="P105" s="77"/>
    </row>
    <row r="106" spans="2:16" ht="27.75" customHeight="1">
      <c r="B106" s="77"/>
      <c r="C106" s="78"/>
      <c r="D106" s="78"/>
      <c r="E106" s="79"/>
      <c r="F106" s="78"/>
      <c r="G106" s="78"/>
      <c r="H106" s="79"/>
      <c r="I106" s="78"/>
      <c r="J106" s="78"/>
      <c r="K106" s="78"/>
      <c r="L106" s="78"/>
      <c r="M106" s="78"/>
      <c r="N106" s="80"/>
      <c r="O106" s="80"/>
      <c r="P106" s="77"/>
    </row>
    <row r="107" spans="2:16" ht="27.75" customHeight="1">
      <c r="B107" s="77"/>
      <c r="C107" s="78"/>
      <c r="D107" s="78"/>
      <c r="E107" s="79"/>
      <c r="F107" s="78"/>
      <c r="G107" s="78"/>
      <c r="H107" s="79"/>
      <c r="I107" s="78"/>
      <c r="J107" s="78"/>
      <c r="K107" s="78"/>
      <c r="L107" s="78"/>
      <c r="M107" s="78"/>
      <c r="N107" s="80"/>
      <c r="O107" s="80"/>
      <c r="P107" s="77"/>
    </row>
    <row r="108" spans="2:16" ht="27.75" customHeight="1">
      <c r="B108" s="77"/>
      <c r="C108" s="78"/>
      <c r="D108" s="78"/>
      <c r="E108" s="79"/>
      <c r="F108" s="78"/>
      <c r="G108" s="78"/>
      <c r="H108" s="79"/>
      <c r="I108" s="78"/>
      <c r="J108" s="78"/>
      <c r="K108" s="78"/>
      <c r="L108" s="78"/>
      <c r="M108" s="78"/>
      <c r="N108" s="80"/>
      <c r="O108" s="80"/>
      <c r="P108" s="77"/>
    </row>
    <row r="109" spans="2:16" ht="27.75" customHeight="1">
      <c r="B109" s="77"/>
      <c r="C109" s="78"/>
      <c r="D109" s="78"/>
      <c r="E109" s="79"/>
      <c r="F109" s="78"/>
      <c r="G109" s="78"/>
      <c r="H109" s="79"/>
      <c r="I109" s="78"/>
      <c r="J109" s="78"/>
      <c r="K109" s="78"/>
      <c r="L109" s="78"/>
      <c r="M109" s="78"/>
      <c r="N109" s="80"/>
      <c r="O109" s="80"/>
      <c r="P109" s="77"/>
    </row>
    <row r="110" spans="2:16" ht="27.75" customHeight="1">
      <c r="B110" s="77"/>
      <c r="C110" s="78"/>
      <c r="D110" s="78"/>
      <c r="E110" s="79"/>
      <c r="F110" s="78"/>
      <c r="G110" s="78"/>
      <c r="H110" s="79"/>
      <c r="I110" s="78"/>
      <c r="J110" s="78"/>
      <c r="K110" s="78"/>
      <c r="L110" s="78"/>
      <c r="M110" s="78"/>
      <c r="N110" s="80"/>
      <c r="O110" s="80"/>
      <c r="P110" s="77"/>
    </row>
    <row r="111" spans="2:16" ht="27.75" customHeight="1">
      <c r="B111" s="77"/>
      <c r="C111" s="78"/>
      <c r="D111" s="78"/>
      <c r="E111" s="79"/>
      <c r="F111" s="78"/>
      <c r="G111" s="78"/>
      <c r="H111" s="79"/>
      <c r="I111" s="78"/>
      <c r="J111" s="78"/>
      <c r="K111" s="78"/>
      <c r="L111" s="78"/>
      <c r="M111" s="78"/>
      <c r="N111" s="80"/>
      <c r="O111" s="80"/>
      <c r="P111" s="77"/>
    </row>
    <row r="112" spans="2:16" ht="27.75" customHeight="1">
      <c r="B112" s="77"/>
      <c r="C112" s="78"/>
      <c r="D112" s="78"/>
      <c r="E112" s="79"/>
      <c r="F112" s="78"/>
      <c r="G112" s="78"/>
      <c r="H112" s="79"/>
      <c r="I112" s="78"/>
      <c r="J112" s="78"/>
      <c r="K112" s="78"/>
      <c r="L112" s="78"/>
      <c r="M112" s="78"/>
      <c r="N112" s="80"/>
      <c r="O112" s="80"/>
      <c r="P112" s="77"/>
    </row>
    <row r="113" spans="2:16" ht="27.75" customHeight="1">
      <c r="B113" s="77"/>
      <c r="C113" s="78"/>
      <c r="D113" s="78"/>
      <c r="E113" s="79"/>
      <c r="F113" s="78"/>
      <c r="G113" s="78"/>
      <c r="H113" s="79"/>
      <c r="I113" s="78"/>
      <c r="J113" s="78"/>
      <c r="K113" s="78"/>
      <c r="L113" s="78"/>
      <c r="M113" s="78"/>
      <c r="N113" s="80"/>
      <c r="O113" s="80"/>
      <c r="P113" s="77"/>
    </row>
    <row r="114" spans="2:16" ht="27.75" customHeight="1">
      <c r="B114" s="77"/>
      <c r="C114" s="78"/>
      <c r="D114" s="78"/>
      <c r="E114" s="79"/>
      <c r="F114" s="78"/>
      <c r="G114" s="78"/>
      <c r="H114" s="79"/>
      <c r="I114" s="78"/>
      <c r="J114" s="78"/>
      <c r="K114" s="78"/>
      <c r="L114" s="78"/>
      <c r="M114" s="78"/>
      <c r="N114" s="80"/>
      <c r="O114" s="80"/>
      <c r="P114" s="77"/>
    </row>
    <row r="115" spans="2:16" ht="27.75" customHeight="1">
      <c r="B115" s="77"/>
      <c r="C115" s="78"/>
      <c r="D115" s="78"/>
      <c r="E115" s="79"/>
      <c r="F115" s="78"/>
      <c r="G115" s="78"/>
      <c r="H115" s="79"/>
      <c r="I115" s="78"/>
      <c r="J115" s="78"/>
      <c r="K115" s="78"/>
      <c r="L115" s="78"/>
      <c r="M115" s="78"/>
      <c r="N115" s="80"/>
      <c r="O115" s="80"/>
      <c r="P115" s="77"/>
    </row>
    <row r="116" spans="2:16" ht="27.75" customHeight="1">
      <c r="B116" s="77"/>
      <c r="C116" s="78"/>
      <c r="D116" s="78"/>
      <c r="E116" s="79"/>
      <c r="F116" s="78"/>
      <c r="G116" s="78"/>
      <c r="H116" s="79"/>
      <c r="I116" s="78"/>
      <c r="J116" s="78"/>
      <c r="K116" s="78"/>
      <c r="L116" s="78"/>
      <c r="M116" s="78"/>
      <c r="N116" s="80"/>
      <c r="O116" s="80"/>
      <c r="P116" s="77"/>
    </row>
    <row r="117" spans="2:16" ht="27.75" customHeight="1">
      <c r="B117" s="77"/>
      <c r="C117" s="78"/>
      <c r="D117" s="78"/>
      <c r="E117" s="79"/>
      <c r="F117" s="78"/>
      <c r="G117" s="78"/>
      <c r="H117" s="79"/>
      <c r="I117" s="78"/>
      <c r="J117" s="78"/>
      <c r="K117" s="78"/>
      <c r="L117" s="78"/>
      <c r="M117" s="78"/>
      <c r="N117" s="80"/>
      <c r="O117" s="80"/>
      <c r="P117" s="77"/>
    </row>
    <row r="118" spans="2:16" ht="27.75" customHeight="1">
      <c r="B118" s="77"/>
      <c r="C118" s="78"/>
      <c r="D118" s="78"/>
      <c r="E118" s="79"/>
      <c r="F118" s="78"/>
      <c r="G118" s="78"/>
      <c r="H118" s="79"/>
      <c r="I118" s="78"/>
      <c r="J118" s="78"/>
      <c r="K118" s="78"/>
      <c r="L118" s="78"/>
      <c r="M118" s="78"/>
      <c r="N118" s="80"/>
      <c r="O118" s="80"/>
      <c r="P118" s="77"/>
    </row>
    <row r="119" spans="2:16" ht="27.75" customHeight="1">
      <c r="B119" s="77"/>
      <c r="C119" s="78"/>
      <c r="D119" s="78"/>
      <c r="E119" s="79"/>
      <c r="F119" s="78"/>
      <c r="G119" s="78"/>
      <c r="H119" s="79"/>
      <c r="I119" s="78"/>
      <c r="J119" s="78"/>
      <c r="K119" s="78"/>
      <c r="L119" s="78"/>
      <c r="M119" s="78"/>
      <c r="N119" s="80"/>
      <c r="O119" s="80"/>
      <c r="P119" s="77"/>
    </row>
    <row r="120" spans="2:16" ht="27.75" customHeight="1">
      <c r="B120" s="77"/>
      <c r="C120" s="78"/>
      <c r="D120" s="78"/>
      <c r="E120" s="79"/>
      <c r="F120" s="78"/>
      <c r="G120" s="78"/>
      <c r="H120" s="79"/>
      <c r="I120" s="78"/>
      <c r="J120" s="78"/>
      <c r="K120" s="78"/>
      <c r="L120" s="78"/>
      <c r="M120" s="78"/>
      <c r="N120" s="80"/>
      <c r="O120" s="80"/>
      <c r="P120" s="77"/>
    </row>
    <row r="121" spans="2:16" ht="27.75" customHeight="1">
      <c r="B121" s="77"/>
      <c r="C121" s="78"/>
      <c r="D121" s="78"/>
      <c r="E121" s="79"/>
      <c r="F121" s="78"/>
      <c r="G121" s="78"/>
      <c r="H121" s="79"/>
      <c r="I121" s="78"/>
      <c r="J121" s="78"/>
      <c r="K121" s="78"/>
      <c r="L121" s="78"/>
      <c r="M121" s="78"/>
      <c r="N121" s="80"/>
      <c r="O121" s="80"/>
      <c r="P121" s="77"/>
    </row>
    <row r="122" spans="2:16" ht="27.75" customHeight="1">
      <c r="B122" s="77"/>
      <c r="C122" s="78"/>
      <c r="D122" s="78"/>
      <c r="E122" s="79"/>
      <c r="F122" s="78"/>
      <c r="G122" s="78"/>
      <c r="H122" s="79"/>
      <c r="I122" s="78"/>
      <c r="J122" s="78"/>
      <c r="K122" s="78"/>
      <c r="L122" s="78"/>
      <c r="M122" s="78"/>
      <c r="N122" s="80"/>
      <c r="O122" s="80"/>
      <c r="P122" s="77"/>
    </row>
    <row r="123" spans="2:16" ht="27.75" customHeight="1">
      <c r="B123" s="77"/>
      <c r="C123" s="78"/>
      <c r="D123" s="78"/>
      <c r="E123" s="79"/>
      <c r="F123" s="78"/>
      <c r="G123" s="78"/>
      <c r="H123" s="79"/>
      <c r="I123" s="78"/>
      <c r="J123" s="78"/>
      <c r="K123" s="78"/>
      <c r="L123" s="78"/>
      <c r="M123" s="78"/>
      <c r="N123" s="80"/>
      <c r="O123" s="80"/>
      <c r="P123" s="77"/>
    </row>
    <row r="124" spans="2:16" ht="27.75" customHeight="1">
      <c r="B124" s="77"/>
      <c r="C124" s="78"/>
      <c r="D124" s="78"/>
      <c r="E124" s="79"/>
      <c r="F124" s="78"/>
      <c r="G124" s="78"/>
      <c r="H124" s="79"/>
      <c r="I124" s="78"/>
      <c r="J124" s="78"/>
      <c r="K124" s="78"/>
      <c r="L124" s="78"/>
      <c r="M124" s="78"/>
      <c r="N124" s="80"/>
      <c r="O124" s="80"/>
      <c r="P124" s="77"/>
    </row>
    <row r="125" spans="2:16" ht="27.75" customHeight="1">
      <c r="B125" s="77"/>
      <c r="C125" s="78"/>
      <c r="D125" s="78"/>
      <c r="E125" s="79"/>
      <c r="F125" s="78"/>
      <c r="G125" s="78"/>
      <c r="H125" s="79"/>
      <c r="I125" s="78"/>
      <c r="J125" s="78"/>
      <c r="K125" s="78"/>
      <c r="L125" s="78"/>
      <c r="M125" s="78"/>
      <c r="N125" s="80"/>
      <c r="O125" s="80"/>
      <c r="P125" s="77"/>
    </row>
    <row r="126" spans="2:16" ht="27.75" customHeight="1">
      <c r="B126" s="77"/>
      <c r="C126" s="78"/>
      <c r="D126" s="78"/>
      <c r="E126" s="79"/>
      <c r="F126" s="78"/>
      <c r="G126" s="78"/>
      <c r="H126" s="79"/>
      <c r="I126" s="78"/>
      <c r="J126" s="78"/>
      <c r="K126" s="78"/>
      <c r="L126" s="78"/>
      <c r="M126" s="78"/>
      <c r="N126" s="80"/>
      <c r="O126" s="80"/>
      <c r="P126" s="77"/>
    </row>
    <row r="127" spans="2:16" ht="27.75" customHeight="1">
      <c r="B127" s="77"/>
      <c r="C127" s="78"/>
      <c r="D127" s="78"/>
      <c r="E127" s="79"/>
      <c r="F127" s="78"/>
      <c r="G127" s="78"/>
      <c r="H127" s="79"/>
      <c r="I127" s="78"/>
      <c r="J127" s="78"/>
      <c r="K127" s="78"/>
      <c r="L127" s="78"/>
      <c r="M127" s="78"/>
      <c r="N127" s="80"/>
      <c r="O127" s="80"/>
      <c r="P127" s="77"/>
    </row>
    <row r="128" spans="2:16" ht="27.75" customHeight="1">
      <c r="B128" s="77"/>
      <c r="C128" s="78"/>
      <c r="D128" s="78"/>
      <c r="E128" s="79"/>
      <c r="F128" s="78"/>
      <c r="G128" s="78"/>
      <c r="H128" s="79"/>
      <c r="I128" s="78"/>
      <c r="J128" s="78"/>
      <c r="K128" s="78"/>
      <c r="L128" s="78"/>
      <c r="M128" s="78"/>
      <c r="N128" s="80"/>
      <c r="O128" s="80"/>
      <c r="P128" s="77"/>
    </row>
    <row r="129" spans="2:16" ht="27.75" customHeight="1">
      <c r="B129" s="77"/>
      <c r="C129" s="78"/>
      <c r="D129" s="78"/>
      <c r="E129" s="79"/>
      <c r="F129" s="78"/>
      <c r="G129" s="78"/>
      <c r="H129" s="79"/>
      <c r="I129" s="78"/>
      <c r="J129" s="78"/>
      <c r="K129" s="78"/>
      <c r="L129" s="78"/>
      <c r="M129" s="78"/>
      <c r="N129" s="80"/>
      <c r="O129" s="80"/>
      <c r="P129" s="77"/>
    </row>
    <row r="130" spans="2:16" ht="27.75" customHeight="1">
      <c r="B130" s="77"/>
      <c r="C130" s="78"/>
      <c r="D130" s="78"/>
      <c r="E130" s="79"/>
      <c r="F130" s="78"/>
      <c r="G130" s="78"/>
      <c r="H130" s="79"/>
      <c r="I130" s="78"/>
      <c r="J130" s="78"/>
      <c r="K130" s="78"/>
      <c r="L130" s="78"/>
      <c r="M130" s="78"/>
      <c r="N130" s="80"/>
      <c r="O130" s="80"/>
      <c r="P130" s="77"/>
    </row>
    <row r="131" spans="2:16" ht="27.75" customHeight="1">
      <c r="B131" s="77"/>
      <c r="C131" s="78"/>
      <c r="D131" s="78"/>
      <c r="E131" s="79"/>
      <c r="F131" s="78"/>
      <c r="G131" s="78"/>
      <c r="H131" s="79"/>
      <c r="I131" s="78"/>
      <c r="J131" s="78"/>
      <c r="K131" s="78"/>
      <c r="L131" s="78"/>
      <c r="M131" s="78"/>
      <c r="N131" s="80"/>
      <c r="O131" s="80"/>
      <c r="P131" s="77"/>
    </row>
    <row r="132" spans="2:16" ht="27.75" customHeight="1">
      <c r="B132" s="77"/>
      <c r="C132" s="78"/>
      <c r="D132" s="78"/>
      <c r="E132" s="79"/>
      <c r="F132" s="78"/>
      <c r="G132" s="78"/>
      <c r="H132" s="79"/>
      <c r="I132" s="78"/>
      <c r="J132" s="78"/>
      <c r="K132" s="78"/>
      <c r="L132" s="78"/>
      <c r="M132" s="78"/>
      <c r="N132" s="80"/>
      <c r="O132" s="80"/>
      <c r="P132" s="77"/>
    </row>
    <row r="133" spans="2:16" ht="27.75" customHeight="1">
      <c r="B133" s="77"/>
      <c r="C133" s="78"/>
      <c r="D133" s="78"/>
      <c r="E133" s="79"/>
      <c r="F133" s="78"/>
      <c r="G133" s="78"/>
      <c r="H133" s="79"/>
      <c r="I133" s="78"/>
      <c r="J133" s="78"/>
      <c r="K133" s="78"/>
      <c r="L133" s="78"/>
      <c r="M133" s="78"/>
      <c r="N133" s="80"/>
      <c r="O133" s="80"/>
      <c r="P133" s="77"/>
    </row>
    <row r="134" spans="2:16" ht="27.75" customHeight="1">
      <c r="B134" s="77"/>
      <c r="C134" s="78"/>
      <c r="D134" s="78"/>
      <c r="E134" s="79"/>
      <c r="F134" s="78"/>
      <c r="G134" s="78"/>
      <c r="H134" s="79"/>
      <c r="I134" s="78"/>
      <c r="J134" s="78"/>
      <c r="K134" s="78"/>
      <c r="L134" s="78"/>
      <c r="M134" s="78"/>
      <c r="N134" s="80"/>
      <c r="O134" s="80"/>
      <c r="P134" s="77"/>
    </row>
    <row r="135" spans="2:16" ht="27.75" customHeight="1">
      <c r="B135" s="77"/>
      <c r="C135" s="78"/>
      <c r="D135" s="78"/>
      <c r="E135" s="79"/>
      <c r="F135" s="78"/>
      <c r="G135" s="78"/>
      <c r="H135" s="79"/>
      <c r="I135" s="78"/>
      <c r="J135" s="78"/>
      <c r="K135" s="78"/>
      <c r="L135" s="78"/>
      <c r="M135" s="78"/>
      <c r="N135" s="80"/>
      <c r="O135" s="80"/>
      <c r="P135" s="77"/>
    </row>
    <row r="136" spans="2:16" ht="27.75" customHeight="1">
      <c r="B136" s="77"/>
      <c r="C136" s="78"/>
      <c r="D136" s="78"/>
      <c r="E136" s="79"/>
      <c r="F136" s="78"/>
      <c r="G136" s="78"/>
      <c r="H136" s="79"/>
      <c r="I136" s="78"/>
      <c r="J136" s="78"/>
      <c r="K136" s="78"/>
      <c r="L136" s="78"/>
      <c r="M136" s="78"/>
      <c r="N136" s="80"/>
      <c r="O136" s="80"/>
      <c r="P136" s="77"/>
    </row>
    <row r="137" spans="4:16" ht="27.75" customHeight="1">
      <c r="D137" s="78"/>
      <c r="E137" s="79"/>
      <c r="F137" s="78"/>
      <c r="G137" s="78"/>
      <c r="H137" s="79"/>
      <c r="I137" s="78"/>
      <c r="J137" s="78"/>
      <c r="K137" s="78"/>
      <c r="L137" s="78"/>
      <c r="M137" s="78"/>
      <c r="N137" s="80"/>
      <c r="O137" s="80"/>
      <c r="P137" s="77"/>
    </row>
    <row r="138" spans="4:16" ht="27.75" customHeight="1">
      <c r="D138" s="78"/>
      <c r="E138" s="79"/>
      <c r="F138" s="78"/>
      <c r="G138" s="78"/>
      <c r="H138" s="79"/>
      <c r="I138" s="78"/>
      <c r="J138" s="78"/>
      <c r="K138" s="78"/>
      <c r="L138" s="78"/>
      <c r="M138" s="78"/>
      <c r="N138" s="80"/>
      <c r="O138" s="80"/>
      <c r="P138" s="77"/>
    </row>
    <row r="139" spans="4:16" ht="27.75" customHeight="1">
      <c r="D139" s="78"/>
      <c r="E139" s="79"/>
      <c r="F139" s="78"/>
      <c r="G139" s="78"/>
      <c r="H139" s="79"/>
      <c r="I139" s="78"/>
      <c r="J139" s="78"/>
      <c r="K139" s="78"/>
      <c r="L139" s="78"/>
      <c r="M139" s="78"/>
      <c r="N139" s="80"/>
      <c r="O139" s="80"/>
      <c r="P139" s="77"/>
    </row>
    <row r="140" spans="4:16" ht="27.75" customHeight="1">
      <c r="D140" s="78"/>
      <c r="E140" s="79"/>
      <c r="F140" s="78"/>
      <c r="G140" s="78"/>
      <c r="H140" s="79"/>
      <c r="I140" s="78"/>
      <c r="J140" s="78"/>
      <c r="K140" s="78"/>
      <c r="L140" s="78"/>
      <c r="M140" s="78"/>
      <c r="N140" s="80"/>
      <c r="O140" s="80"/>
      <c r="P140" s="77"/>
    </row>
    <row r="141" spans="4:16" ht="27.75" customHeight="1">
      <c r="D141" s="78"/>
      <c r="E141" s="79"/>
      <c r="F141" s="78"/>
      <c r="G141" s="78"/>
      <c r="H141" s="79"/>
      <c r="I141" s="78"/>
      <c r="J141" s="78"/>
      <c r="K141" s="78"/>
      <c r="L141" s="78"/>
      <c r="M141" s="78"/>
      <c r="N141" s="80"/>
      <c r="O141" s="80"/>
      <c r="P141" s="77"/>
    </row>
    <row r="142" spans="4:16" ht="27.75" customHeight="1">
      <c r="D142" s="78"/>
      <c r="E142" s="79"/>
      <c r="F142" s="78"/>
      <c r="G142" s="78"/>
      <c r="H142" s="79"/>
      <c r="I142" s="78"/>
      <c r="J142" s="78"/>
      <c r="K142" s="78"/>
      <c r="L142" s="78"/>
      <c r="M142" s="78"/>
      <c r="N142" s="80"/>
      <c r="O142" s="80"/>
      <c r="P142" s="77"/>
    </row>
    <row r="143" spans="4:16" ht="27.75" customHeight="1">
      <c r="D143" s="78"/>
      <c r="E143" s="79"/>
      <c r="F143" s="78"/>
      <c r="G143" s="78"/>
      <c r="H143" s="79"/>
      <c r="I143" s="78"/>
      <c r="J143" s="78"/>
      <c r="K143" s="78"/>
      <c r="L143" s="78"/>
      <c r="M143" s="78"/>
      <c r="N143" s="80"/>
      <c r="O143" s="80"/>
      <c r="P143" s="77"/>
    </row>
    <row r="144" spans="4:16" ht="27.75" customHeight="1">
      <c r="D144" s="78"/>
      <c r="E144" s="79"/>
      <c r="F144" s="78"/>
      <c r="G144" s="78"/>
      <c r="H144" s="79"/>
      <c r="I144" s="78"/>
      <c r="J144" s="78"/>
      <c r="K144" s="78"/>
      <c r="L144" s="78"/>
      <c r="M144" s="78"/>
      <c r="N144" s="80"/>
      <c r="O144" s="80"/>
      <c r="P144" s="77"/>
    </row>
    <row r="145" spans="4:16" ht="27.75" customHeight="1">
      <c r="D145" s="78"/>
      <c r="E145" s="79"/>
      <c r="F145" s="78"/>
      <c r="G145" s="78"/>
      <c r="H145" s="79"/>
      <c r="I145" s="78"/>
      <c r="J145" s="78"/>
      <c r="K145" s="78"/>
      <c r="L145" s="78"/>
      <c r="M145" s="78"/>
      <c r="N145" s="80"/>
      <c r="O145" s="80"/>
      <c r="P145" s="77"/>
    </row>
    <row r="146" spans="4:16" ht="27.75" customHeight="1">
      <c r="D146" s="78"/>
      <c r="E146" s="79"/>
      <c r="F146" s="78"/>
      <c r="G146" s="78"/>
      <c r="H146" s="79"/>
      <c r="I146" s="78"/>
      <c r="J146" s="78"/>
      <c r="K146" s="78"/>
      <c r="L146" s="78"/>
      <c r="M146" s="78"/>
      <c r="N146" s="80"/>
      <c r="O146" s="80"/>
      <c r="P146" s="77"/>
    </row>
    <row r="147" spans="4:16" ht="27.75" customHeight="1">
      <c r="D147" s="78"/>
      <c r="E147" s="79"/>
      <c r="F147" s="78"/>
      <c r="G147" s="78"/>
      <c r="H147" s="79"/>
      <c r="I147" s="78"/>
      <c r="J147" s="78"/>
      <c r="K147" s="78"/>
      <c r="L147" s="78"/>
      <c r="M147" s="78"/>
      <c r="N147" s="80"/>
      <c r="O147" s="80"/>
      <c r="P147" s="77"/>
    </row>
    <row r="148" spans="4:16" ht="27.75" customHeight="1">
      <c r="D148" s="78"/>
      <c r="E148" s="79"/>
      <c r="F148" s="78"/>
      <c r="G148" s="78"/>
      <c r="H148" s="79"/>
      <c r="I148" s="78"/>
      <c r="J148" s="78"/>
      <c r="K148" s="78"/>
      <c r="L148" s="78"/>
      <c r="M148" s="78"/>
      <c r="N148" s="80"/>
      <c r="O148" s="80"/>
      <c r="P148" s="77"/>
    </row>
    <row r="149" spans="4:16" ht="27.75" customHeight="1">
      <c r="D149" s="78"/>
      <c r="E149" s="79"/>
      <c r="F149" s="78"/>
      <c r="G149" s="78"/>
      <c r="H149" s="79"/>
      <c r="I149" s="78"/>
      <c r="J149" s="78"/>
      <c r="K149" s="78"/>
      <c r="L149" s="78"/>
      <c r="M149" s="78"/>
      <c r="N149" s="80"/>
      <c r="O149" s="80"/>
      <c r="P149" s="77"/>
    </row>
    <row r="150" spans="4:16" ht="27.75" customHeight="1">
      <c r="D150" s="78"/>
      <c r="E150" s="79"/>
      <c r="F150" s="78"/>
      <c r="G150" s="78"/>
      <c r="H150" s="79"/>
      <c r="I150" s="78"/>
      <c r="J150" s="78"/>
      <c r="K150" s="78"/>
      <c r="L150" s="78"/>
      <c r="M150" s="78"/>
      <c r="N150" s="80"/>
      <c r="O150" s="80"/>
      <c r="P150" s="77"/>
    </row>
    <row r="151" spans="4:16" ht="27.75" customHeight="1">
      <c r="D151" s="78"/>
      <c r="E151" s="79"/>
      <c r="F151" s="78"/>
      <c r="G151" s="78"/>
      <c r="H151" s="79"/>
      <c r="I151" s="78"/>
      <c r="J151" s="78"/>
      <c r="K151" s="78"/>
      <c r="L151" s="78"/>
      <c r="M151" s="78"/>
      <c r="N151" s="80"/>
      <c r="O151" s="80"/>
      <c r="P151" s="77"/>
    </row>
    <row r="152" spans="4:16" ht="27.75" customHeight="1">
      <c r="D152" s="78"/>
      <c r="E152" s="79"/>
      <c r="F152" s="78"/>
      <c r="G152" s="78"/>
      <c r="H152" s="79"/>
      <c r="I152" s="78"/>
      <c r="J152" s="78"/>
      <c r="K152" s="78"/>
      <c r="L152" s="78"/>
      <c r="M152" s="78"/>
      <c r="N152" s="80"/>
      <c r="O152" s="80"/>
      <c r="P152" s="77"/>
    </row>
    <row r="153" spans="4:16" ht="27.75" customHeight="1">
      <c r="D153" s="78"/>
      <c r="E153" s="79"/>
      <c r="F153" s="78"/>
      <c r="G153" s="78"/>
      <c r="H153" s="79"/>
      <c r="I153" s="78"/>
      <c r="J153" s="78"/>
      <c r="K153" s="78"/>
      <c r="L153" s="78"/>
      <c r="M153" s="78"/>
      <c r="N153" s="80"/>
      <c r="O153" s="80"/>
      <c r="P153" s="77"/>
    </row>
    <row r="154" spans="4:16" ht="27.75" customHeight="1">
      <c r="D154" s="78"/>
      <c r="E154" s="79"/>
      <c r="F154" s="78"/>
      <c r="G154" s="78"/>
      <c r="H154" s="79"/>
      <c r="I154" s="78"/>
      <c r="J154" s="78"/>
      <c r="K154" s="78"/>
      <c r="L154" s="78"/>
      <c r="M154" s="78"/>
      <c r="N154" s="80"/>
      <c r="O154" s="80"/>
      <c r="P154" s="77"/>
    </row>
    <row r="155" spans="4:16" ht="27.75" customHeight="1">
      <c r="D155" s="78"/>
      <c r="E155" s="79"/>
      <c r="F155" s="78"/>
      <c r="G155" s="78"/>
      <c r="H155" s="79"/>
      <c r="I155" s="78"/>
      <c r="J155" s="78"/>
      <c r="K155" s="78"/>
      <c r="L155" s="78"/>
      <c r="M155" s="78"/>
      <c r="N155" s="80"/>
      <c r="O155" s="80"/>
      <c r="P155" s="77"/>
    </row>
    <row r="156" spans="4:16" ht="27.75" customHeight="1">
      <c r="D156" s="78"/>
      <c r="E156" s="79"/>
      <c r="F156" s="78"/>
      <c r="G156" s="78"/>
      <c r="H156" s="79"/>
      <c r="I156" s="78"/>
      <c r="J156" s="78"/>
      <c r="K156" s="78"/>
      <c r="L156" s="78"/>
      <c r="M156" s="78"/>
      <c r="N156" s="80"/>
      <c r="O156" s="80"/>
      <c r="P156" s="77"/>
    </row>
    <row r="157" spans="4:16" ht="27.75" customHeight="1">
      <c r="D157" s="78"/>
      <c r="E157" s="79"/>
      <c r="F157" s="78"/>
      <c r="G157" s="78"/>
      <c r="H157" s="79"/>
      <c r="I157" s="78"/>
      <c r="J157" s="78"/>
      <c r="K157" s="78"/>
      <c r="L157" s="78"/>
      <c r="M157" s="78"/>
      <c r="N157" s="80"/>
      <c r="O157" s="80"/>
      <c r="P157" s="77"/>
    </row>
    <row r="158" spans="4:16" ht="27.75" customHeight="1">
      <c r="D158" s="78"/>
      <c r="E158" s="79"/>
      <c r="F158" s="78"/>
      <c r="G158" s="78"/>
      <c r="H158" s="79"/>
      <c r="I158" s="78"/>
      <c r="J158" s="78"/>
      <c r="K158" s="78"/>
      <c r="L158" s="78"/>
      <c r="M158" s="78"/>
      <c r="N158" s="80"/>
      <c r="O158" s="80"/>
      <c r="P158" s="77"/>
    </row>
    <row r="159" spans="4:16" ht="27.75" customHeight="1">
      <c r="D159" s="78"/>
      <c r="E159" s="79"/>
      <c r="F159" s="78"/>
      <c r="G159" s="78"/>
      <c r="H159" s="79"/>
      <c r="I159" s="78"/>
      <c r="J159" s="78"/>
      <c r="K159" s="78"/>
      <c r="L159" s="78"/>
      <c r="M159" s="78"/>
      <c r="N159" s="80"/>
      <c r="O159" s="80"/>
      <c r="P159" s="77"/>
    </row>
    <row r="160" spans="4:16" ht="27.75" customHeight="1">
      <c r="D160" s="78"/>
      <c r="E160" s="79"/>
      <c r="F160" s="78"/>
      <c r="G160" s="78"/>
      <c r="H160" s="79"/>
      <c r="I160" s="78"/>
      <c r="J160" s="78"/>
      <c r="K160" s="78"/>
      <c r="L160" s="78"/>
      <c r="M160" s="78"/>
      <c r="N160" s="80"/>
      <c r="O160" s="80"/>
      <c r="P160" s="77"/>
    </row>
    <row r="161" spans="4:16" ht="27.75" customHeight="1">
      <c r="D161" s="78"/>
      <c r="E161" s="79"/>
      <c r="F161" s="78"/>
      <c r="G161" s="78"/>
      <c r="H161" s="79"/>
      <c r="I161" s="78"/>
      <c r="J161" s="78"/>
      <c r="K161" s="78"/>
      <c r="L161" s="78"/>
      <c r="M161" s="78"/>
      <c r="N161" s="80"/>
      <c r="O161" s="80"/>
      <c r="P161" s="77"/>
    </row>
    <row r="65534" ht="12.75" customHeight="1"/>
    <row r="65535" ht="12.75" customHeight="1"/>
    <row r="65536" ht="12.75" customHeight="1"/>
  </sheetData>
  <sheetProtection selectLockedCells="1" selectUnlockedCells="1"/>
  <autoFilter ref="A5:R72"/>
  <mergeCells count="38">
    <mergeCell ref="A1:Q1"/>
    <mergeCell ref="A3:A4"/>
    <mergeCell ref="B3:B4"/>
    <mergeCell ref="C3:C4"/>
    <mergeCell ref="D3:D4"/>
    <mergeCell ref="E3:G3"/>
    <mergeCell ref="H3:J3"/>
    <mergeCell ref="K3:L3"/>
    <mergeCell ref="M3:M4"/>
    <mergeCell ref="N3:N4"/>
    <mergeCell ref="O3:O4"/>
    <mergeCell ref="P3:P4"/>
    <mergeCell ref="Q3:Q4"/>
    <mergeCell ref="R3:R4"/>
    <mergeCell ref="B7:B8"/>
    <mergeCell ref="R7:R8"/>
    <mergeCell ref="B9:B14"/>
    <mergeCell ref="B25:B26"/>
    <mergeCell ref="N25:N26"/>
    <mergeCell ref="O25:O26"/>
    <mergeCell ref="P25:P26"/>
    <mergeCell ref="R25:R26"/>
    <mergeCell ref="B28:B29"/>
    <mergeCell ref="R28:R29"/>
    <mergeCell ref="B30:B31"/>
    <mergeCell ref="R30:R31"/>
    <mergeCell ref="B36:B37"/>
    <mergeCell ref="R36:R37"/>
    <mergeCell ref="B42:B43"/>
    <mergeCell ref="R42:R43"/>
    <mergeCell ref="B49:B50"/>
    <mergeCell ref="R49:R50"/>
    <mergeCell ref="C58:E58"/>
    <mergeCell ref="B63:B64"/>
    <mergeCell ref="R63:R64"/>
    <mergeCell ref="B67:B68"/>
    <mergeCell ref="R67:R68"/>
    <mergeCell ref="A72:B72"/>
  </mergeCells>
  <printOptions/>
  <pageMargins left="0.7875" right="0.7875" top="1.0527777777777778" bottom="1.0527777777777778" header="0.7875" footer="0.7875"/>
  <pageSetup fitToHeight="2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2020-11-23T12:29:55Z</cp:lastPrinted>
  <dcterms:created xsi:type="dcterms:W3CDTF">2020-11-18T07:25:24Z</dcterms:created>
  <dcterms:modified xsi:type="dcterms:W3CDTF">2021-06-21T07:00:24Z</dcterms:modified>
  <cp:category/>
  <cp:version/>
  <cp:contentType/>
  <cp:contentStatus/>
  <cp:revision>264</cp:revision>
</cp:coreProperties>
</file>